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ien_PC\AppData\Local\Temp\VNPT Plugin\2f90a55a-87aa-4d56-b3bf-d67b9ee712ea\"/>
    </mc:Choice>
  </mc:AlternateContent>
  <xr:revisionPtr revIDLastSave="0" documentId="13_ncr:1_{4AA226D2-B1B5-4C9A-A691-5DE83AE0CC73}" xr6:coauthVersionLast="47" xr6:coauthVersionMax="47" xr10:uidLastSave="{00000000-0000-0000-0000-000000000000}"/>
  <bookViews>
    <workbookView xWindow="-120" yWindow="-120" windowWidth="29040" windowHeight="15840" activeTab="3" xr2:uid="{BAA16706-1B8F-4CE5-B571-0AFE36FA07D8}"/>
  </bookViews>
  <sheets>
    <sheet name=" Biểu 01 KPNU 2020 2022" sheetId="4" r:id="rId1"/>
    <sheet name=" Biểu 02 DK KPNU tại NQ" sheetId="5" r:id="rId2"/>
    <sheet name="Biểu 03 Biểu so sánh 2 TT" sheetId="2" r:id="rId3"/>
    <sheet name="Biểu 04 TMinh" sheetId="1" r:id="rId4"/>
    <sheet name="Lưu" sheetId="3" state="hidden" r:id="rId5"/>
  </sheets>
  <externalReferences>
    <externalReference r:id="rId6"/>
  </externalReferences>
  <definedNames>
    <definedName name="cumtu_1" localSheetId="2">'Biểu 03 Biểu so sánh 2 TT'!$C$43</definedName>
    <definedName name="dc_10" localSheetId="3">'Biểu 04 TMinh'!#REF!</definedName>
    <definedName name="dc_11" localSheetId="3">'Biểu 04 TMinh'!#REF!</definedName>
    <definedName name="dc_4" localSheetId="2">'Biểu 03 Biểu so sánh 2 TT'!$D$16</definedName>
    <definedName name="dc_9" localSheetId="3">'Biểu 04 TMinh'!#REF!</definedName>
    <definedName name="diem_b_2_1" localSheetId="2">'Biểu 03 Biểu so sánh 2 TT'!$C$6</definedName>
    <definedName name="diem_b_3_1_name" localSheetId="2">'Biểu 03 Biểu so sánh 2 TT'!$D$18</definedName>
    <definedName name="diem_b_3_4" localSheetId="2">'Biểu 03 Biểu so sánh 2 TT'!$B$26</definedName>
    <definedName name="khoan_1_3" localSheetId="2">'Biểu 03 Biểu so sánh 2 TT'!$C$17</definedName>
    <definedName name="khoan_4_1_name" localSheetId="2">'Biểu 03 Biểu so sánh 2 TT'!$D$21</definedName>
    <definedName name="khoan_6_1_name" localSheetId="2">'Biểu 03 Biểu so sánh 2 TT'!$D$30</definedName>
    <definedName name="khoan_7_1_name" localSheetId="2">'Biểu 03 Biểu so sánh 2 TT'!$C$36</definedName>
    <definedName name="khoan_8_1_name" localSheetId="2">'Biểu 03 Biểu so sánh 2 TT'!$D$45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 r="A2" i="2"/>
  <c r="A2" i="5"/>
  <c r="M6" i="5" l="1"/>
  <c r="L7" i="5"/>
  <c r="M13" i="5"/>
  <c r="M12" i="5"/>
  <c r="M11" i="5"/>
  <c r="M9" i="5"/>
  <c r="L9" i="5"/>
  <c r="M8" i="5"/>
  <c r="L8" i="5"/>
  <c r="M7" i="5"/>
  <c r="G24" i="5"/>
  <c r="F22" i="5"/>
  <c r="F23" i="5" s="1"/>
  <c r="G23" i="5" s="1"/>
  <c r="G21" i="5"/>
  <c r="G20" i="5"/>
  <c r="F16" i="5"/>
  <c r="F17" i="5" s="1"/>
  <c r="G15" i="5"/>
  <c r="G14" i="5"/>
  <c r="F13" i="5"/>
  <c r="G13" i="5" s="1"/>
  <c r="G12" i="5"/>
  <c r="F11" i="5"/>
  <c r="G11" i="5" s="1"/>
  <c r="G10" i="5"/>
  <c r="F8" i="5"/>
  <c r="G8" i="5" s="1"/>
  <c r="E8" i="5"/>
  <c r="E9" i="5" s="1"/>
  <c r="E10" i="5" s="1"/>
  <c r="E11" i="5" s="1"/>
  <c r="E12" i="5" s="1"/>
  <c r="E13" i="5" s="1"/>
  <c r="E14" i="5" s="1"/>
  <c r="E15" i="5" s="1"/>
  <c r="E16" i="5" s="1"/>
  <c r="E17" i="5" s="1"/>
  <c r="E18" i="5" s="1"/>
  <c r="E20" i="5" s="1"/>
  <c r="E21" i="5" s="1"/>
  <c r="E22" i="5" s="1"/>
  <c r="E23" i="5" s="1"/>
  <c r="E24" i="5" s="1"/>
  <c r="G7" i="5"/>
  <c r="I5" i="5"/>
  <c r="I24" i="4"/>
  <c r="F22" i="4"/>
  <c r="F23" i="4" s="1"/>
  <c r="I23" i="4" s="1"/>
  <c r="H21" i="4"/>
  <c r="H19" i="4" s="1"/>
  <c r="H20" i="4"/>
  <c r="F8" i="4"/>
  <c r="F9" i="4" s="1"/>
  <c r="E8" i="4"/>
  <c r="E9" i="4" s="1"/>
  <c r="E10" i="4" s="1"/>
  <c r="E11" i="4" s="1"/>
  <c r="E12" i="4" s="1"/>
  <c r="E13" i="4" s="1"/>
  <c r="E14" i="4" s="1"/>
  <c r="E15" i="4" s="1"/>
  <c r="E16" i="4" s="1"/>
  <c r="E17" i="4" s="1"/>
  <c r="E18" i="4" s="1"/>
  <c r="E20" i="4" s="1"/>
  <c r="E21" i="4" s="1"/>
  <c r="E22" i="4" s="1"/>
  <c r="E23" i="4" s="1"/>
  <c r="E24" i="4" s="1"/>
  <c r="G7" i="4"/>
  <c r="H6" i="4"/>
  <c r="H5" i="4" s="1"/>
  <c r="E26" i="1"/>
  <c r="F18" i="5" l="1"/>
  <c r="G17" i="5"/>
  <c r="H17" i="5"/>
  <c r="H16" i="5"/>
  <c r="G22" i="5"/>
  <c r="G19" i="5" s="1"/>
  <c r="F9" i="5"/>
  <c r="G9" i="5" s="1"/>
  <c r="G16" i="5"/>
  <c r="F10" i="4"/>
  <c r="G9" i="4"/>
  <c r="I22" i="4"/>
  <c r="I19" i="4" s="1"/>
  <c r="G8" i="4"/>
  <c r="F6" i="1"/>
  <c r="H14" i="3"/>
  <c r="H13" i="3"/>
  <c r="H12" i="3"/>
  <c r="H11" i="3"/>
  <c r="H10" i="3"/>
  <c r="H9" i="3"/>
  <c r="H8" i="3"/>
  <c r="H7" i="3"/>
  <c r="H6" i="3"/>
  <c r="G6" i="5" l="1"/>
  <c r="G5" i="5" s="1"/>
  <c r="G18" i="5"/>
  <c r="H18" i="5"/>
  <c r="H6" i="5" s="1"/>
  <c r="H5" i="5" s="1"/>
  <c r="F11" i="4"/>
  <c r="G10" i="4"/>
  <c r="F12" i="4" l="1"/>
  <c r="G11" i="4"/>
  <c r="G6" i="4" s="1"/>
  <c r="G5" i="4" s="1"/>
  <c r="F13" i="4" l="1"/>
  <c r="I12" i="4"/>
  <c r="I13" i="4" l="1"/>
  <c r="F14" i="4"/>
  <c r="F15" i="4" l="1"/>
  <c r="I14" i="4"/>
  <c r="F16" i="4" l="1"/>
  <c r="I15" i="4"/>
  <c r="I6" i="4" s="1"/>
  <c r="I5" i="4" s="1"/>
  <c r="K5" i="4" s="1"/>
  <c r="F17" i="4" l="1"/>
  <c r="J16" i="4"/>
  <c r="J6" i="4" l="1"/>
  <c r="J5" i="4" s="1"/>
  <c r="J17" i="4"/>
  <c r="F18" i="4"/>
  <c r="J18" i="4" s="1"/>
</calcChain>
</file>

<file path=xl/sharedStrings.xml><?xml version="1.0" encoding="utf-8"?>
<sst xmlns="http://schemas.openxmlformats.org/spreadsheetml/2006/main" count="305" uniqueCount="201">
  <si>
    <t>BIỂU THUYẾT MINH NỘI DUNG SỬA ĐỔI, BỔ SUNG QUY ĐỊNH BAN HÀNH KÈM THEO NGHỊ QUYẾT SỐ 21/2018-HĐND</t>
  </si>
  <si>
    <t>STT</t>
  </si>
  <si>
    <t>Mức chi theo quy định tại Thông tư số 36/2018/TT-BTC</t>
  </si>
  <si>
    <t>Nội dung chi theo quy định tại Thông tư số 36/2018/TT-BTC</t>
  </si>
  <si>
    <t>Nội dung chi sửa đổi, bổ sung tại Thông tư số 06/2023/TT-BTC</t>
  </si>
  <si>
    <t>Mức chi sửa đổi, bổ sung tại Thông tư số 06/2023/TT-BTC</t>
  </si>
  <si>
    <t>Mức chi tại Nghị quyết số 21/2018/NQ-HĐND</t>
  </si>
  <si>
    <t>Chênh lệch giữa mức chi tại Thông tư số 36/2018/TT-BTC và Nghị quyết số 21/2018/NQ-HĐND</t>
  </si>
  <si>
    <t>Mức chi điều chỉnh, bổ sung tại dự thảo Nghị quyết</t>
  </si>
  <si>
    <t>Cơ sở đề xuất điều chỉnh, bổ sung mức chi</t>
  </si>
  <si>
    <t xml:space="preserve">Chi tổ chức các lớp bồi dưỡng CBCC, viên chức </t>
  </si>
  <si>
    <t>I</t>
  </si>
  <si>
    <t>Chi thù lao giảng viên, báo cáo viên</t>
  </si>
  <si>
    <t>Đơn vị tính</t>
  </si>
  <si>
    <t>đồng/người/buổi</t>
  </si>
  <si>
    <t>a</t>
  </si>
  <si>
    <t>b</t>
  </si>
  <si>
    <t>c</t>
  </si>
  <si>
    <t>d</t>
  </si>
  <si>
    <t>đ</t>
  </si>
  <si>
    <t>e</t>
  </si>
  <si>
    <t>g</t>
  </si>
  <si>
    <t xml:space="preserve">Giảng viên, báo cáo viên là ủy viên Trung ương Đảng; Bộ trưởng, Bí thư Tỉnh ủy và các chức danh tương đương </t>
  </si>
  <si>
    <t>Giảng viên, báo cáo viên là Thứ trưởng, Phó Bí thư Tỉnh ủy, Chủ tịch Hội đồng nhân dân, Chủ tịch Ủy ban nhân dân tỉnh và các chức danh tương đương; Giáo sư; Chuyên gia cao cấp, Tiến sĩ khoa học</t>
  </si>
  <si>
    <t>Giảng viên, báo cáo viên là Phó Chủ tịch Hội đồng nhân dân, Phó Chủ tịch Ủy ban nhân dân tỉnh, Vụ trưởng và Phó Vụ trưởng thuộc Bộ, Viện trưởng và Phó Viện trưởng thuộc Bộ, Cục trưởng, Phó Cục trưởng và các chức danh tương đương; Phó giáo sư; Tiến sỹ</t>
  </si>
  <si>
    <t>Giảng viên, báo cáo viên là Giám đốc, Phó Giám đốc các Sở, ban, ngành; Bí thư, Phó Bí thư huyện ủy, thành ủy; Chủ tịch, Phó Chủ tịch Hội đồng nhân dân, Chủ tịch, Phó Chủ tịch Ủy ban nhân dân các huyện, thành phố; Giảng viên chính và các chức danh tương đương công tác tại các cơ quan, đơn vị ở trung ương và địa phương</t>
  </si>
  <si>
    <r>
      <t>Giảng viên, báo cáo viên còn lại là cán bộ, công chức, viên chức công tác tại các cơ quan, đơn vị ở Trung ương và cấp tỉnh </t>
    </r>
    <r>
      <rPr>
        <i/>
        <sz val="12"/>
        <color rgb="FF000000"/>
        <rFont val="Times New Roman"/>
        <family val="1"/>
      </rPr>
      <t>(ngoài 4 đối tượng nêu trên)</t>
    </r>
    <r>
      <rPr>
        <sz val="12"/>
        <color rgb="FF000000"/>
        <rFont val="Times New Roman"/>
        <family val="1"/>
      </rPr>
      <t> </t>
    </r>
  </si>
  <si>
    <t xml:space="preserve">Giảng viên, báo cáo viên là cán bộ, công chức, viên chức công tác tại các đơn vị cấp huyện và tương đương </t>
  </si>
  <si>
    <t xml:space="preserve">Trợ giảng là cán bộ, công chức, viên chức công tác tại các cơ quan, đơn vị ở Trung ương và địa phương </t>
  </si>
  <si>
    <t>đồng/người/ngày</t>
  </si>
  <si>
    <t>Chi nước uống phục vụ lớp học: 2.000 đồng/người/ngày.</t>
  </si>
  <si>
    <t xml:space="preserve"> - Các chi phí phát sinh trong trường hợp đào tạo, bồi dưỡng thông qua hình thức trực tuyến từ xa</t>
  </si>
  <si>
    <t xml:space="preserve"> - Chi mua vật tư, nguyên nhiên vật liệu thực hành đối với các lớp học cần sử dụng vật tư, nguyên nhiên vật liệu thực hành</t>
  </si>
  <si>
    <t xml:space="preserve"> + Chi tạo lập mới hoặc thuê hệ thống ứng dụng công nghệ thông tin phục vụ đào tạo, bồi dưỡng trực tuyến từ xa</t>
  </si>
  <si>
    <t xml:space="preserve"> + Chi số hóa tài liệu phục vụ trực tiếp đào tạo, bồi dưỡng trực tuyến từ xa</t>
  </si>
  <si>
    <t>Các nội dung bổ sung</t>
  </si>
  <si>
    <t>Tuân thủ đầy đủ các quy định của pháp luật về mua sắm, đấu thầu, chứng từ, hóa đơn, các quy định về ứng dụng công nghệ thông tin</t>
  </si>
  <si>
    <t>Thực hiện theo quy định tại Nghị định số 73/2019/NĐ-CP ngày 05 tháng 9 năm 2019 của Chính phủ quy định quản lý đầu tư ứng dụng công nghệ thông tin sử dụng nguồn vốn ngân sách nhà nước và quy định của pháp luật có liên quan; các định mức kinh tế - kỹ thuật trong lĩnh vực thông tin và truyền thông;</t>
  </si>
  <si>
    <t>Bổ sung vào điểm i khoản 2 Điều 5 :</t>
  </si>
  <si>
    <t xml:space="preserve"> Bổ sung gạch đầu dòng cuối cùng, điểm k khoản 2 Điều 5: Chi thuê hội trường và các thiết bị đi kèm; tiền tài liệu, văn phòng phẩm, nước uống, thuốc y tế thông thường; thù lao, phụ cấp tiền ăn, phương tiện đi lại, thuê phòng nghỉ cho giảng viên, dịch thuật và các khoản chi cần thiết khác phục vụ khảo sát, thực tế (nếu có) theo quyết định đi khảo sát, thực tế của cơ sở đào tạo, bồi dưỡng, cơ quan tổ chức lớp bồi dưỡng CBCC</t>
  </si>
  <si>
    <t>Thực hiện theo các chế độ chi tiêu tài chính hiện hành và theo quy định tại điểm a, b, c, d, đ, i khoản 2, Điều 5, Thông tư số 36/2018/TT-BTC.</t>
  </si>
  <si>
    <t>Các nội dung sửa đổi</t>
  </si>
  <si>
    <t xml:space="preserve">Sửa đổi điểm e, điểm l và điểm m khoản 2 Điều 5 : </t>
  </si>
  <si>
    <t>Căn cứ mức chi ra đề thi, coi thi, chấm thi tại Điều 8 Thông tư số 69/2021/TT-BTC ngày 11 tháng 08 năm 2021 của Bộ trưởng Bộ Tài chính hướng dẫn quản lý kinh phí chuẩn bị, tổ chức và tham dự các kỳ thi áp dụng đối với giáo dục phổ thông; thủ trưởng cơ quan, đơn vị tổ chức bồi dưỡng CBCC quyết định mức cụ thể và phải được quy định trong quy chế chi tiêu nội bộ của đơn vị;</t>
  </si>
  <si>
    <t>Thực hiện theo khoản 7, Điều 1 Thông tư số 06/2023/TT-BTC</t>
  </si>
  <si>
    <r>
      <t>Riêng đối với các giảng viên chuyên nghiệp làm nhiệm vụ giảng dạy trong các cơ sở đào tạo, bồi dưỡng, thực hiện quy đổi thời gian ra giờ chuẩn theo quy định tại Thông tư số </t>
    </r>
    <r>
      <rPr>
        <sz val="12"/>
        <color rgb="FF0E70C3"/>
        <rFont val="Times New Roman"/>
        <family val="1"/>
      </rPr>
      <t>01/2018/TT-BNV</t>
    </r>
    <r>
      <rPr>
        <sz val="12"/>
        <color rgb="FF000000"/>
        <rFont val="Times New Roman"/>
        <family val="1"/>
      </rPr>
      <t> ngày 08 tháng 01 năm 2018 của Bộ trưởng Bộ Nội vụ hướng dẫn một số điều của Nghị định số </t>
    </r>
    <r>
      <rPr>
        <sz val="12"/>
        <color rgb="FF0E70C3"/>
        <rFont val="Times New Roman"/>
        <family val="1"/>
      </rPr>
      <t>101/2017/NĐ-CP</t>
    </r>
    <r>
      <rPr>
        <sz val="12"/>
        <color rgb="FF000000"/>
        <rFont val="Times New Roman"/>
        <family val="1"/>
      </rPr>
      <t> ngày 01 tháng 9 năm 2017 của Chính phủ về đào tạo, bồi dưỡng cán bộ, công chức, viên chức, các văn bản bổ sung, sửa đổi (nếu có) và các văn bản hướng dẫn chuyên ngành có liên quan;</t>
    </r>
  </si>
  <si>
    <t>Căn cứ quy định tại Thông tư số 76/2018/TT-BTC ngày 17 tháng 8 năm 2018 của Bộ trưởng Bộ Tài chính hướng dẫn nội dung, mức chi xây dựng chương trình đào tạo, biên soạn giáo trình môn học đối với giáo dục đại học, giáo dục nghề nghiệp; các cơ quan, đơn vị chủ trì biên soạn chương trình, giáo trình quyết định mức chi cho phù hợp với từng chương trình đào tạo, bồi dưỡng;</t>
  </si>
  <si>
    <t>Các cơ quan, đơn vị được giao nhiệm vụ chủ trì biên soạn các nội dung trên căn cứ Thông tư số 76/2018/TT-BTC ngày 17/8/2018 của Bộ Tài chính hướng dẫn nội dung, mức chi xây dựng chương trình đào tạo, biên soạn giáo trình môn học đối với giáo dục đại học, giáo dục nghề nghiệp, quyết định mức chi phù hợp với từng chương trình đào tạo, bồi dưỡng trong phạm vi kinh phí được cấp có thẩm quyền giao</t>
  </si>
  <si>
    <t xml:space="preserve"> - Chi ra đề thi, coi thi, chấm thi:</t>
  </si>
  <si>
    <t xml:space="preserve"> - Chi biên soạn chương trình, tài liệu bồi dưỡng mới; chi chỉnh sửa, bổ sung cập nhật chương trình, tài liệu bồi dưỡng:</t>
  </si>
  <si>
    <t>Tại dự thảo nghị quyết không phải chỉnh sửa nội dung này do mức chi quy định tại Nghị quyết 21/2018/NQ-HĐND đã đảm bảo phù hợp</t>
  </si>
  <si>
    <t xml:space="preserve"> - Chi hoạt động quản lý trực tiếp các lớp bồi dưỡng CBCC của các cơ sở đào tạo, bồi dưỡng hoặc các cơ quan, đơn vị được giao nhiệm vụ mở lớp đào tạo, bồi dưỡng:</t>
  </si>
  <si>
    <t>Cơ sở đào tạo, bồi dưỡng hoặc cơ quan tổ chức lớp đào tạo, bồi dưỡng CBCC được phép trích tối đa không quá 10% trên tổng kinh phí của mỗi lớp học và được tính trong phạm vi nguồn kinh phí đào tạo, bồi dưỡng được phân bổ để chi hoạt động quản lý trực tiếp các lớp bồi dưỡng CBCC quy định tại gạch đầu dòng thứ 14 điểm a khoản 3 Điều 4 Thông tư này.</t>
  </si>
  <si>
    <t>Tại khoản 2 Điều 5 Thông tư số 36/2018/TT-BTC ngày 30/3/2018 của Bộ Tài chính</t>
  </si>
  <si>
    <t>Mức chi cho hoạt động quản lý trực tiếp các lớp bồi dưỡng CBCC không quá 10% trên tổng kinh phí mỗi lớp đã đảm bảo phù hợp với tình hình thực tế thực hiện các lớp bồi dưỡng của tỉnh; trong những năm qua, trong quá trình thẩm định dự toán các lớp bồi dưỡng, Sở Tài chính thẩm định khoản chi phí này khoảng từ ....đến 10% trên tổng kinh phí của mỗi lớp học, vì vậy, cơ quan chuyên môn đề xuất bằng mức quy định tại  khoản 7, Điều 1 Thông tư số 06/2023/TT-BTC; mức này không thay đổi so với mức tại Thông tư 36/2018/TT-BTC, lý do Bộ Tài chính sửa đổi vì tại nội dung này đã dẫn chiếu sai điều khoản áp dụng.</t>
  </si>
  <si>
    <t>Theo điểm i khoản 2, Điều 5 Thông tư số 36/2022/TT-BTC</t>
  </si>
  <si>
    <t>Thực hiện theo khoản 8, Điều 1 Thông tư số 06/2023/TT-BTC</t>
  </si>
  <si>
    <t>Tại điểm e khoản 2 Điều 5 Thông tư số 36/2018/TT-BTC quy định nội dung này chi theo Thông tư liên tịch số 66/2012/TTLT/BTC-BGDDT ngày 26/4/2012 của Bộ Tài chính - Bộ Giáo dục và Đào tạo hướng dẫn về nội dung, mức chi, công tác quản lý tài chính thực hiện xây dựng ngân hàng câu trắc nghiệm, tổ chức các kỳ thi phổ thông, chuẩn bị tham gia các kỳ thi Olympic quốc tế và khu vực (Thông tư liên tịch số 66/2012/TTLT/BTC-BGDDT); tuy nhiên Thông tư liên tịch số 66/2012/TTLT/BTC-BGDDT đã được thay thế bởi Thông tư số 69/2021/TT-BTC . Hiện nay, HĐND tỉnh đã ban hành Nghị quyết số 12/2021/NQ-HĐND ngày 07/12/2021 cụ thể hóa Thông tư số 69/2021/TT-BTC; Vì vậy, việc thực hiện theokhoản 7, Điều 1 Thông tư số 06/2023/TT-BTC cũng có nghĩa là thực hiện theo Thông tư số 69/2021/TT-BTC và Nghị quyết số 12/2021/NQ-HĐND</t>
  </si>
  <si>
    <t>Các nội dung chi này cần có cơ quan chuyên môn thẩm định nội dung về mặt kỹ thuật và thẩm định dự toán chi tiết mới xác định được tổng mức chi; vì vậy việc quy định mức chi tại dự thảo Nghị quyết là phù hợp</t>
  </si>
  <si>
    <t>Mức chi cho các nội dung này đã được quy định tại a, b, c, d, đ, i khoản 2, Điều 5, Thông tư số 36/2018/TT-BTC; tại các điểm này đã được quy định tại Nghị quyết 21/2018/NQ-HĐND hoặc sửa đổi, bổ sung tại các điều khoản khácNghị quyết này</t>
  </si>
  <si>
    <t>Mức chi theo hóa đơn, chứng từ hợp pháp là phù hợp bởi vì mỗi lớp sử dụng số lượng nguyên nhiên vật liệu khác nhau và giá nguyên nhiên vật liệu thay đổi theo từng thời điểm.</t>
  </si>
  <si>
    <t xml:space="preserve">Hỗ trợ một phần tiền ăn, tiền nghỉ cho học viên trong những ngày đi thực tế: </t>
  </si>
  <si>
    <t>Không quy định</t>
  </si>
  <si>
    <t>Thực hiện theo điểm k khoản 2 Điều 5 Thông tư số 36/2018/TT-BTC</t>
  </si>
  <si>
    <t>Mức chi do Thủ trưởng các cơ quan, đơn vị, cơ sở đào tạo, bồi dưỡng quyết định mức hỗ trợ theo quy định để đảm bảo phù hợp với dự toán được cấp có thẩm quyền giao (Trường hợp tỉnh có khả năng cân đối được kinh phí sẽ hỗ trợ một phần tiền ăn, nghỉ cho học viên theo quy định)</t>
  </si>
  <si>
    <t>BIỂU SO SÁNH NỘI DUNG SỬA ĐỔI, BỔ SUNG GIỮA THÔNG TƯ SỐ 06/2023/TT-BTC VÀ THÔNG TƯ SỐ 36/2018/TT-BTC</t>
  </si>
  <si>
    <t>Tác động đến Nghị quyết 21/2018/NQ-HĐND</t>
  </si>
  <si>
    <t>Đối tượng áp dụng</t>
  </si>
  <si>
    <t>Nội dung</t>
  </si>
  <si>
    <t>Quy định tại Thông tư số 36/2018/TT-BTC</t>
  </si>
  <si>
    <t>Sửa đổi, bổ sung tại Thông tư số 06/2023/TT-BTC</t>
  </si>
  <si>
    <t>Điểm b khoản 2 Điều 1 quy định:</t>
  </si>
  <si>
    <t>"b) Công chức, công chức thực hiện chế độ tập sự trong các cơ quan của Đảng Cộng sản Việt Nam, Nhà nước, tổ chức chính trị - xã hội ở trung ương; ở tỉnh, thành phố trực thuộc trung ương (sau đây gọi là cấp tỉnh); ở huyện, quận, thị xã, thành phố thuộc tỉnh, thành phố thuộc thành phố trực thuộc trung ương (sau đây gọi là cấp huyện); công chức xã, phường, thị trấn (sau đây gọi là cấp xã); công chức trong bộ máy lãnh đạo, quản lý đơn vị sự nghiệp công lập;"</t>
  </si>
  <si>
    <t>Khoản 1 Điều 1 đã sửa đổi điểm b khoản 2 Điều 1 Thông tư số 36/2018/TT-BTC:</t>
  </si>
  <si>
    <t>"b) Công chức trong cơ quan của Đảng Cộng sản Việt Nam, Nhà nước, Mặt trận Tổ quốc Việt Nam, tổ chức chính trị - xã hội ở trung ương, cấp tỉnh, cấp huyện và công chức xã, phường, thị trấn (sau đây gọi là cấp xã)” .</t>
  </si>
  <si>
    <t>Có tác động đến đối tượng áp dung tại Nghị quyết 21/2018/NQ-HĐND</t>
  </si>
  <si>
    <t>II</t>
  </si>
  <si>
    <t>Kinh phí đào tạo, bồi dưỡng</t>
  </si>
  <si>
    <t>Tại Điều 2 quy định:</t>
  </si>
  <si>
    <t>"1. Kinh phí đào tạo, bồi dưỡng cán bộ, công chức được đảm bảo từ nguồn ngân sách nhà nước theo phân cấp ngân sách hiện hành; kinh phí của cơ quan quản lý, sử dụng cán bộ, công chức; đóng góp của cán bộ, công chức; tài trợ của tổ chức, cá nhân trong và ngoài nước theo quy định của pháp luật.</t>
  </si>
  <si>
    <t>2. Kinh phí đào tạo, bồi dưỡng viên chức được đảm bảo từ nguồn tài chính của đơn vị sự nghiệp công lập, đóng góp của viên chức và các nguồn khác theo quy định của pháp luật."</t>
  </si>
  <si>
    <t>2. Kinh phí đào tạo, bồi dưỡng viên chức do viên chức đóng góp, nguồn tài chính của đơn vị sự nghiệp công lập và các nguồn khác bảo đảm theo quy định của pháp luật.</t>
  </si>
  <si>
    <t>a) Đối với đơn vị sự nghiệp công lập do ngân sách nhà nước bảo đảm chi thường xuyên được bố trí kinh phí từ dự toán ngân sách nhà nước được giao hàng năm, nguồn thu hoạt động sự nghiệp, nguồn thu khác (nếu có) theo quy định về cơ chế tự chủ tài chính của đơn vị sự nghiệp công lập;</t>
  </si>
  <si>
    <t>b) Đối với đơn vị sự nghiệp công lập tự bảo đảm một phần chi thường xuyên được bố trí kinh phí từ dự toán ngân sách nhà nước được giao hàng năm, nguồn thu hoạt động sự nghiệp, nguồn thu khác (nếu có) và Quỹ phát triển hoạt động sự nghiệp của đơn vị theo quy định về cơ chế tự chủ tài chính của đơn vị sự nghiệp công lập;</t>
  </si>
  <si>
    <t>c) Đối với đơn vị sự nghiệp công lập tự bảo đảm chi thường xuyên và chi đầu tư, đơn vị sự nghiệp công lập tự bảo đảm chi thường xuyên, kinh phí do đơn vị tự đảm bảo từ các nguồn tài chính của đơn vị; từ Quỹ phát triển hoạt động sự nghiệp và các nguồn khác theo quy định của pháp luật (nếu có) theo quy định về cơ chế tự chủ tài chính của đơn vị sự nghiệp công lập.</t>
  </si>
  <si>
    <t>3. Trường hợp kinh phí đào tạo, bồi dưỡng viên chức theo các Chương trình, Đề án được cấp có thẩm quyền phê duyệt thì nguồn kinh phí thực hiện theo các Chương trình, Đề án đó.</t>
  </si>
  <si>
    <t>4. Các bộ, cơ quan ngang bộ, cơ quan thuộc Chính phủ, tổ chức chính trị - xã hội ở Trung ương, Ủy ban nhân dân cấp tỉnh chủ động bố trí từ nguồn kinh phí chi thường xuyên và nguồn kinh phí khác để hỗ trợ cho cán bộ, công chức, viên chức là nữ, là người dân tộc thiểu số được cử tham gia đào tạo, bồi dưỡng theo quy định của pháp luật về bình đẳng giới và công tác dân tộc.</t>
  </si>
  <si>
    <t>5. Kinh phí đào tạo, bồi dưỡng đối với các đối tượng khác áp dụng Thông tư này do cá nhân, nguồn kinh phí hoạt động của cơ quan, đơn vị và các nguồn kinh phí hợp pháp khác bảo đảm theo quy định của pháp luật”.</t>
  </si>
  <si>
    <t>Khoản 1 Điều 1 đã sửa đổi Điều 2 Thông tư số 36/2018/TT-BTC:</t>
  </si>
  <si>
    <t>III</t>
  </si>
  <si>
    <t>Nguyên tắc sử dụng kinh phí từ nguồn ngân sách nhà nước dành cho công tác đào tạo, bồi dưỡng CBCC</t>
  </si>
  <si>
    <t>Khoản 1 Điều 3 quy định:</t>
  </si>
  <si>
    <t>1. Kinh phí đào tạo, bồi dưỡng CBCC được sử dụng để thực hiện nhiệm vụ bồi dưỡng thường xuyên hàng năm cho CBCC thuộc phạm vi quản lý của cơ quan, đơn vị (bao gồm đào tạo, bồi dưỡng trực tiếp tại cơ sở và cử đi đào tạo, bồi dưỡng tại các cơ sở đào tạo khác) các nội dung: Lý luận chính trị; kiến thức quốc phòng, an ninh; kiến thức, kỹ năng quản lý nhà nước; kiến thức quản lý chuyên ngành, chuyên môn, nghiệp vụ; đạo đức công vụ, đạo đức nghề nghiệp; kiến thức hội nhập quốc tế; tiếng dân tộc, tin học, ngoại ngữ;</t>
  </si>
  <si>
    <t>Khoản 3 Điều 1 sửa đổi khoản 1 và bổ sung khoản 4, khoản 5 Điều 3 Thông tư số 36/2018/TT-BTC:</t>
  </si>
  <si>
    <t>a) Sửa đổi khoản 1 Điều 3 như sau: “1. Kinh phí đào tạo, bồi dưỡng CBCC được sử dụng để thực hiện nhiệm vụ đào tạo, bồi dưỡng thường xuyên hàng năm cho CBCC thuộc phạm vi quản lý của cơ quan, đơn vị theo kế hoạch đào tạo, bồi dưỡng được cấp có thẩm quyền phê duyệt (bao gồm đào tạo, bồi dưỡng trực tiếp tại cơ sở và cử đi đào tạo, bồi dưỡng tại các cơ sở đào tạo khác) các nội dung: Lý luận chính trị; kiến thức quốc phòng và an ninh; kiến thức, kỹ năng quản lý nhà nước; kiến thức, kỹ năng theo yêu cầu vị trí việc làm”;</t>
  </si>
  <si>
    <t>b) Bổ sung khoản 4 và khoản 5 Điều 3 như sau:</t>
  </si>
  <si>
    <t>“4. Căn cứ phân loại đơn vị sự nghiệp công theo phương án tự chủ tài chính được cơ quan có thẩm quyền phê duyệt, căn cứ yêu cầu thực tế, mức giá thực tế trên thị trường và khả năng tài chính; các cơ sở đào tạo, bồi dưỡng được quyết định một số mức chi, nội dung chi theo thẩm quyền quy định tại Nghị định số 60/2021/NĐ-CP ngày 21 tháng 6 năm 2021 của Chính phủ quy định cơ chế tự chủ tài chính của đơn vị sự nghiệp công lập.</t>
  </si>
  <si>
    <t>5. Trường hợp các cơ quan, đơn vị thực hiện đấu thầu, đặt hàng dịch vụ đào tạo, bồi dưỡng cán bộ, công chức, viên chức sử dụng ngân sách nhà nước thì thực hiện theo quy định của Chính phủ về đấu thầu, đặt hàng cung cấp sản phẩm, dịch vụ công sử dụng ngân sách nhà nước từ nguồn kinh phí chi thường xuyên”.</t>
  </si>
  <si>
    <t>Chi tổ chức các lớp bồi dưỡng CBCC, viên chức trong nước:</t>
  </si>
  <si>
    <t>Khoản 4 Điều 1: Bổ sung gạch đầu dòng cuối cùng điểm a khoản 3 Điều 4 Thông tư số 36/2018/TT-BTC:</t>
  </si>
  <si>
    <t>“- Các chi phí phát sinh trong trường hợp đào tạo, bồi dưỡng thông qua hình thức trực tuyến từ xa</t>
  </si>
  <si>
    <t>+ Chi mua sắm, thuê thiết bị, phần mềm và các hạng mục ứng dụng công nghệ thông tin phục vụ trực tiếp đào tạo, bồi dưỡng thông qua hình thức trực tuyến từ xa (phần mềm tổ chức đào tạo, bồi dưỡng trực tuyến; bài giảng, phần mềm mô phỏng, thiết bị phục vụ giảng dạy trực tuyến từ xa; chi phí đường truyền và các chi phí công nghệ thông tin khác);</t>
  </si>
  <si>
    <t>+ Chi số hóa tài liệu và các chi phí khác phục vụ trực tiếp đào tạo, bồi dưỡng thông qua hình thức trực tuyến từ xa;”</t>
  </si>
  <si>
    <t>Tại Nghị quyết 21/2018/NQ-HĐND chưa có mức chi cho nội dung này nên cần quy định bổ sung mức chi tại dự thảo Nghị quyết</t>
  </si>
  <si>
    <t>a) Các nội dung chi do các cơ sở bồi dưỡng hoặc các cơ quan, đơn vị được giao nhiệm vụ mở lớp bồi dưỡng CBCC, viên chức, giao nhiệm vụ biên soạn chương trình, tài liệu bồi dưỡng thực hiện:</t>
  </si>
  <si>
    <t>b) Trường hợp cơ quan, đơn vị được giao kinh phí bồi dưỡng CBCC, viên chức nhưng không có cơ sở đào tạo, bồi dưỡng, không có điều kiện tự tổ chức lớp phải gửi CBCC, viên chức đi bồi dưỡng ở các cơ sở đào tạo, bồi dưỡng khác thì cơ quan, đơn vị thanh toán cho các cơ sở đào tạo, bồi dưỡng các khoản:</t>
  </si>
  <si>
    <t>- Chi phí bồi dưỡng theo hợp đồng dịch vụ do cơ quan, đơn vị được cấp có thẩm quyền giao kinh phí đào tạo, bồi dưỡng CBCC, viên chức ký kết với cơ sở đào tạo, bồi dưỡng;</t>
  </si>
  <si>
    <t>- Tiền mua giáo trình, tài liệu học tập bắt buộc và các khoản chi phí bắt buộc phải trả cho các cơ sở đào tạo, bồi dưỡng theo hoá đơn thu tiền của cơ sở đào tạo, bồi dưỡng.</t>
  </si>
  <si>
    <t>“b) Trường hợp cơ quan, đơn vị được giao kinh phí đào tạo, bồi dưỡng CBCC, viên chức nhưng không có cơ sở đào tạo, bồi dưỡng, không đủ điều kiện tự tổ chức lớp phải cử CBCC, viên chức đi đào tạo, bồi dưỡng ở các cơ sở đào tạo, bồi dưỡng khác thì cơ quan, đơn vị thanh toán cho các cơ sở đào tạo, bồi dưỡng căn cứ hợp đồng ký kết giữa hai bên theo quy định của pháp luật về đấu thầu, đặt hàng, giao nhiệm vụ cung cấp dịch vụ sự nghiệp công sử dụng ngân sách nhà nước từ nguồn kinh phí chi thường xuyên. Trường hợp không đủ điều kiện hoặc không lựa chọn được đơn vị thực hiện dịch vụ thì cơ quan, đơn vị quyết định hỗ trợ trực tiếp cho CBCC, viên chức được cử đi học các khoản học phí, tiền mua giáo trình, tài liệu học tập bắt buộc và các khoản chi phí bắt buộc khác phải trả cho các cơ sở đào tạo, bồi dưỡng căn cứ thông báo, hóa đơn, chứng từ của cơ sở đào tạo, bồi dưỡng”.</t>
  </si>
  <si>
    <t>Điểm b khoản 3 Điều 4 Thông tư số 36/2018/TT-BTC quy định:</t>
  </si>
  <si>
    <t>Khoản 5 Điều 1 sửa đổi Điểm b khoản 3 Điều 4 Thông tư số 36/2018/TT-BTC</t>
  </si>
  <si>
    <t>“- Chi tạo lập mới hoặc thuê hệ thống ứng dụng công nghệ thông tin phục vụ đào tạo, bồi dưỡng trực tuyến từ xa</t>
  </si>
  <si>
    <t>Cơ quan, đơn vị được giao nhiệm vụ bồi dưỡng CBCC căn cứ sự cần thiết quyết định việc mua sắm, thuê thiết bị, phần mềm và các hạng mục ứng dụng công nghệ thông tin theo phân cấp quản lý; tuân thủ đầy đủ các quy định của pháp luật về mua sắm, đấu thầu, chứng từ, hóa đơn, các quy định về ứng dụng công nghệ thông tin;</t>
  </si>
  <si>
    <t>- Chi số hóa tài liệu phục vụ trực tiếp đào tạo, bồi dưỡng trực tuyến từ xa: Thực hiện theo quy định tại Nghị định số 73/2019/NĐ-CP ngày 05 tháng 9 năm 2019 của Chính phủ quy định quản lý đầu tư ứng dụng công nghệ thông tin sử dụng nguồn vốn ngân sách nhà nước và quy định của pháp luật có liên quan; các định mức kinh tế - kỹ thuật trong lĩnh vực thông tin và truyền thông;</t>
  </si>
  <si>
    <t>- Chi mua vật tư, nguyên nhiên vật liệu thực hành đối với các lớp học cần sử dụng vật tư, nguyên nhiên vật liệu thực hành”.</t>
  </si>
  <si>
    <t>Các khoản chi phí theo thực tế phục vụ trực tiếp lớp học:</t>
  </si>
  <si>
    <t>Khoản 6 Điều 1: Bổ sung vào điểm i khoản 2 Điều 5 như sau:</t>
  </si>
  <si>
    <t>Chi ra đề thi, coi thi, chấm thi:</t>
  </si>
  <si>
    <t>Điểm e khoản 2 Điều 5 quy định:</t>
  </si>
  <si>
    <t>Áp dụng mức chi ra đề thi, coi thi, chấm thi tại Thông tư liên tịch số 66/2012/TTLT/BTC-BGDDT ngày 26/4/2012 của Bộ Tài chính - Bộ Giáo dục và Đào tạo hướng dẫn về nội dung, mức chi, công tác quản lý tài chính thực hiện xây dựng ngân hàng câu trắc nghiệm, tổ chức các kỳ thi phổ thông, chuẩn bị tham gia các kỳ thi Olympic quốc tế và khu vực.</t>
  </si>
  <si>
    <r>
      <t>Riêng đối với các giảng viên chuyên nghiệp làm nhiệm vụ giảng dạy trong các cơ sở đào tạo, bồi dưỡng, thực hiện quy đổi thời gian ra giờ chuẩn theo quy định tại Thông tư số </t>
    </r>
    <r>
      <rPr>
        <sz val="9"/>
        <color rgb="FF0E70C3"/>
        <rFont val="Arial"/>
        <family val="2"/>
      </rPr>
      <t>01/2018/TT-BNV</t>
    </r>
    <r>
      <rPr>
        <sz val="9"/>
        <color rgb="FF000000"/>
        <rFont val="Arial"/>
        <family val="2"/>
      </rPr>
      <t> ngày 08 tháng 01 năm 2018 của Bộ Nội vụ về hướng dẫn một số điều của Nghị định số </t>
    </r>
    <r>
      <rPr>
        <sz val="9"/>
        <color rgb="FF0E70C3"/>
        <rFont val="Arial"/>
        <family val="2"/>
      </rPr>
      <t>101/2017/NĐ-CP</t>
    </r>
    <r>
      <rPr>
        <sz val="9"/>
        <color rgb="FF000000"/>
        <rFont val="Arial"/>
        <family val="2"/>
      </rPr>
      <t> ngày 01 tháng 9 năm 2017 của Chính phủ về đào tạo, bồi dưỡng cán bộ, công chức, viên chức.</t>
    </r>
  </si>
  <si>
    <t>Khoản 7 Điều 1: Sửa đổi điểm e khoản 2 Điều 5 Thông tư 36/2018/TT-BTC</t>
  </si>
  <si>
    <t>Chi biên soạn chương trình, tài liệu bồi dưỡng mới; chi chỉnh sửa, bổ sung cập nhật chương trình, tài liệu bồi dưỡng:</t>
  </si>
  <si>
    <t>Điểm l khoản 2 Điều 5 quy định:</t>
  </si>
  <si>
    <t>Căn cứ quy định tại Thông tư số 123/2009/TT-BTC ngày 17/06/2009 của Bộ Tài chính quy định nội dung, mức chi xây dựng chương trình khung và biên soạn chương trình, giáo trình các môn học đối với các ngành đào tạo Đại học, Cao đẳng, Trung cấp chuyên nghiệp, các cơ quan, đơn vị chủ trì biên soạn chương trình, giáo trình quyết định mức chi cho phù hợp với từng chương trình đào tạo, bồi dưỡng.</t>
  </si>
  <si>
    <t>Chi hoạt động quản lý trực tiếp các lớp bồi dưỡng CBCC của các cơ sở đào tạo, bồi dưỡng hoặc các cơ quan, đơn vị được giao nhiệm vụ mở lớp đào tạo, bồi dưỡng:</t>
  </si>
  <si>
    <t>Cơ sở đào tạo, bồi dưỡng hoặc cơ quan tổ chức lớp đào tạo, bồi dưỡng CBCC được phép trích tối đa không quá 10% trên tổng kinh phí của mỗi lớp học và được tính trong phạm vi nguồn kinh phí đào tạo, bồi dưỡng được phân bổ để chi phí cho các nội dung chi quy định tại điểm a khoản 1 Điều 4 Thông tư này;</t>
  </si>
  <si>
    <t>Kinh phí phục vụ quản lý lớp học không chi hết, cơ sở đào tạo, bồi dưỡng, cơ quan tổ chức lớp bồi dưỡng được chủ động sử dụng cho các nội dung khác có liên quan phục vụ nhiệm vụ đào tạo, bồi dưỡng CBCC. Cơ sở đào tạo, bồi dưỡng, cơ quan tổ chức lớp bồi dưỡng CBCC có trách nhiệm quy định trong quy chế chi tiêu nội bộ về định mức chi quản lý và sử dụng khoản kinh phí quản lý lớp học đảm bảo phù hợp với quy định hiện hành của Nhà nước”.</t>
  </si>
  <si>
    <t>Điểm m khoản 2 Điều 5 quy định:</t>
  </si>
  <si>
    <t>Khoản 7 Điều 1: Sửa đổi điểm l khoản 2 Điều 5 Thông tư 36/2018/TT-BTC</t>
  </si>
  <si>
    <t>Khoản 7 Điều 1: Sửa đổi điểm m khoản 2 Điều 5 Thông tư 36/2018/TT-BTC</t>
  </si>
  <si>
    <t>Chi phí tổ chức cho học viên đi khảo sát, thực tế:</t>
  </si>
  <si>
    <t>Khoản 8 Điều 1: Sửa lại tên và bổ sung gạch đầu dòng cuối cùng, điểm k khoản 2 Điều 5  Thông tư 36/2018/TT-BTC:</t>
  </si>
  <si>
    <t>Nội dung bổ sung:- Chi thuê hội trường và các thiết bị đi kèm; tiền tài liệu, văn phòng phẩm, nước uống, thuốc y tế thông thường; thù lao, phụ cấp tiền ăn, phương tiện đi lại, thuê phòng nghỉ cho giảng viên, dịch thuật và các khoản chi cần thiết khác phục vụ khảo sát, thực tế (nếu có) theo quyết định đi khảo sát, thực tế của cơ sở đào tạo, bồi dưỡng, cơ quan tổ chức lớp bồi dưỡng CBCC: thực hiện theo các chế độ chi tiêu tài chính hiện hành và theo quy định tại điểm a, b, c, d, đ, i khoản này”.</t>
  </si>
  <si>
    <t>Tên tại điểm k khoản 2 Điều 5: Chi phí tổ chức cho học viên đi khảo sát, thực tế:</t>
  </si>
  <si>
    <t>Sửa lại tên như sau: Chi phí tổ chức đi khảo sát, thực tế theo yêu cầu của chương trình đào tạo do cấp có thẩm quyền ban hành.</t>
  </si>
  <si>
    <t>Không ảnh hưởng đến Nghị quyết 21/2018/NQ-HĐND vì tại Nghị quyết chỉ quy định mức chi</t>
  </si>
  <si>
    <t>Nội dung chi theo quy định tại Thông tư số 36/2018/TT-BTC/Nội dung chi sửa đổi, bổ sung tại Thông tư số 06/2023/TT-BTC</t>
  </si>
  <si>
    <t>Mức chi theo quy định tại Thông tư số 36/2018/TT-BTC/Mức chi sửa đổi, bổ sung tại Thông tư số 06/2023/TT-BTC</t>
  </si>
  <si>
    <t>a)</t>
  </si>
  <si>
    <t>Cấp tỉnh</t>
  </si>
  <si>
    <t>Các lớp bồi dưỡng dưới 10 ngày</t>
  </si>
  <si>
    <t xml:space="preserve"> -</t>
  </si>
  <si>
    <t>Các lớp bồi dưỡng từ 10 đến dưới 20 ngày</t>
  </si>
  <si>
    <t>Các lớp bồi dưỡng từ 20 ngày trở lên</t>
  </si>
  <si>
    <t>b)</t>
  </si>
  <si>
    <t>Cấp huyện</t>
  </si>
  <si>
    <t>Thực hiện theo nội dung chi, mức chi quy định tại Thông tư số 40/2017/TT-BTC ngày 28/4/2017 của Bộ Tài chính quy định chế độ công tác phí, chế độ chi hội nghị</t>
  </si>
  <si>
    <t>Thực hiện theo nội dung chi, mức chi quy định tại Thông tư số 40/2017/TT-BTC ngày 28/4/2017 của Bộ Tài chính quy định chế độ công tác phí, chế độ chi hội nghị; Nghị quyết số 39/2017/NQ-HĐND ngày 07/12/2017 của HĐND tỉnh Quy định mức chi công tác phí, chi hội nghị của các cơ quan nhà nước, đơn vị sự nghiệp công lập, tổ chức chính trị, tổ chức chính trị - xã hội, các tổ chức hội, đơn vị lực lượng vũ trang có sử dụng ngân sách tỉnh Bắc Kạn</t>
  </si>
  <si>
    <t>Thực tế trong những năm vừa qua các đơn vị, địa phương đã thực hiện như nội dung đề xuất tại dự thảo Nghị quyết, tuy nhiên để đảm bảo đầy đủ cơ sở pháp lý thì nên bổ sung mức chi đối với nội dung này vào dự thảo Nghị quyết</t>
  </si>
  <si>
    <t>Chi tổ chức các hội nghị tập huấn, bồi dưỡng, cập nhật kiến thức, kỹ năng nghiệp vụ sử dụng nguồn đào tạo, bồi dưỡng CBCC, viên chức (Nội dung bổ sung Nghị quyết 21/2018/NQ-HĐND)</t>
  </si>
  <si>
    <t>Thuyết minh tại phần lời của Báo cáo thuyết minh kèm theo Tờ trình của UBND tỉnh</t>
  </si>
  <si>
    <t>Các nội dung sửa đổi theo Thông tư 06/2023/TT-BTC</t>
  </si>
  <si>
    <t>Các nội dung bổ sung theo Thông tư 06/2023/TT-BTC</t>
  </si>
  <si>
    <t>Sửa đổi nội dung đã quy định tại Nghị quyết 21/201//NQ-HĐND: Chi nước uống phục vụ lớp học</t>
  </si>
  <si>
    <t xml:space="preserve">Bổ sung nội dung đã quy định tại Thông tư số 36/2018/TT-BTC: Hỗ trợ một phần tiền ăn, tiền nghỉ cho học viên trong những ngày đi thực tế: </t>
  </si>
  <si>
    <t>Nghị quyết số 12/2021/NQ-HĐND ngày 07/12/2021 của HĐND tỉnh Ban hành quy định về nội dung, mức chi tổ chức các kỳ thi, cuộc thi, hội thi trong lĩnh vực giáo dục -đào tạo trên địa bàn tỉnh Bắc Kạn</t>
  </si>
  <si>
    <t>Tại điểm e khoản 2 Điều 5 Thông tư số 36/2018/TT-BTC quy định nội dung này chi theo Thông tư liên tịch số 66/2012/TTLT/BTC-BGDDT ngày 26/4/2012 của Bộ Tài chính - Bộ Giáo dục và Đào tạo hướng dẫn về nội dung, mức chi, công tác quản lý tài chính thực hiện xây dựng ngân hàng câu trắc nghiệm, tổ chức các kỳ thi phổ thông, chuẩn bị tham gia các kỳ thi Olympic quốc tế và khu vực (Thông tư liên tịch số 66/2012/TTLT/BTC-BGDDT); tuy nhiên Thông tư liên tịch số 66/2012/TTLT/BTC-BGDDT đã được thay thế bởi Thông tư số 69/2021/TT-BTC . Hiện nay, HĐND tỉnh đã ban hành Nghị quyết số 12/2021/NQ-HĐND ngày 07/12/2021 cụ thể hóa Thông tư số 69/2021/TT-BTC; Vì vậy, mức chi đề xuất thực hiện theo Nghị quyết số 12/2021/NQ-HĐND</t>
  </si>
  <si>
    <t>Tại dự thảo Nghị quyết không phải sửa đổi nội dung này do mức chi quy định tại Nghị quyết 21/2018/NQ-HĐND đã đảm bảo phù hợp</t>
  </si>
  <si>
    <t>Mức chi cho hoạt động quản lý trực tiếp các lớp bồi dưỡng CBCC không quá 10% trên tổng kinh phí mỗi lớp đã đảm bảo phù hợp với tình hình thực tế thực hiện các lớp bồi dưỡng của tỉnh; trong những năm qua, trong quá trình thẩm định dự toán các lớp bồi dưỡng, Sở Tài chính thẩm định khoản chi phí này khoảng từ 8% đến 10% trên tổng kinh phí của mỗi lớp học, vì vậy, cơ quan chuyên môn đề xuất bằng mức quy định tại  khoản 7, Điều 1 Thông tư số 06/2023/TT-BTC; mức này không thay đổi so với mức tại Thông tư 36/2018/TT-BTC, lý do Bộ Tài chính sửa đổi vì tại nội dung này đã dẫn chiếu sai điều khoản áp dụng.</t>
  </si>
  <si>
    <t>Mức chi cho các nội dung này đã được quy định tại a, b, c, d, đ, i khoản 2, Điều 5, Thông tư số 36/2018/TT-BTC; tại các điểm này đã được quy định tại Nghị quyết 21/2018/NQ-HĐND hoặc sửa đổi, bổ sung tại các điều khoản khác của dự thảo Nghị quyết này</t>
  </si>
  <si>
    <t xml:space="preserve">BÁO CÁO ĐÁNH GIÁ TÌNH HÌNH THỰC HIỆN NỘI DUNG CHI TIỀN NƯỚC UỐNG PHỤC VỤ LỚP BỒI DƯỠNG CÁN BỘ, CÔNG CHỨC TẠI NGHỊ QUYẾT 21/2018/NQ-HĐND GIAI ĐOẠN 2020-2022 </t>
  </si>
  <si>
    <t>Đơn vị: Đồng</t>
  </si>
  <si>
    <t>Nội dung lớp bồi dưỡng cán bộ, công chức</t>
  </si>
  <si>
    <t>Số ngày</t>
  </si>
  <si>
    <t>Số học viên tham gia/lớp</t>
  </si>
  <si>
    <t>Mức chi tại Nghị quyết 21/2018/NQ-HĐND</t>
  </si>
  <si>
    <t>Tổng kinh phí đã chi 2020</t>
  </si>
  <si>
    <t>Tổng kinh phí đã chi 2021</t>
  </si>
  <si>
    <t>Tổng kinh phí đã chi 2022</t>
  </si>
  <si>
    <t>Tổng kinh phí đã chi 2023</t>
  </si>
  <si>
    <t>Tổng cộng</t>
  </si>
  <si>
    <t>Các lớp bồi dưỡng do Sở Nội vụ tổ chức</t>
  </si>
  <si>
    <t>Lớp bồi dưỡng quản lý ngạch chuyên viên cho công chức các sở, ngành, UBND các huyện, thành phố</t>
  </si>
  <si>
    <t>Người/ngày</t>
  </si>
  <si>
    <t>Lớp bồi dưỡng lãnh đạo cấp sở cho cán bộ lãnh đạo, quản lý cấp sở và đối tượng quy hoạch lãnh đạo, quản lý cấp sở</t>
  </si>
  <si>
    <t>Lớp bồi dưỡng lãnh đạo cấp phòng cho lãnh đạo cấp phòng các sở, ban, ngành, UBND các huyện, thành phố</t>
  </si>
  <si>
    <t>Lớp bồi dưỡng cho chủ tịch, phó chủ tịch UBND cấp xã và quy hoạch chức danh chủ tịch, phó chủ tịch cấp xã</t>
  </si>
  <si>
    <t>Bồi dưỡng, nâng cao năng lực cho nữ lãnh đạo, quản lý cấp huyện, cấp xã</t>
  </si>
  <si>
    <t>Lớp bồi dưỡng đối với công chức ngạch chuyên viên và tương đương</t>
  </si>
  <si>
    <t>Lớp bồi dưỡng đối với công chức ngạch chuyên viên chính và tương đương</t>
  </si>
  <si>
    <t>Lớp bồi dưỡng đối với lãnh đạo, quản lý cấp sở và tương đương</t>
  </si>
  <si>
    <t>Lớp bồi dưỡng nghiệp vụ hộ tịch cho công chức xã</t>
  </si>
  <si>
    <t>Lớp bồi dưỡng kiến thức xây dựng đội ngũ cán bộ, công chức, viên chức trong bối cảnh hội nhập quốc tế và cách mạng công nghiệp 4.0</t>
  </si>
  <si>
    <t>Lớp bồi dưỡng nâng cao năng lực cho đội ngũ nữ lãnh đạo, quản lý; nữ cán bộ, công chức, viên chức trong diện quy hoạch lãnh đạo các cấp</t>
  </si>
  <si>
    <t>Lớp bồi dưỡng kỹ năng xây dựng đề án, kỹ năng hoạch định chính sách cho đội ngũ CBCCVC</t>
  </si>
  <si>
    <t>Các lớp do Ban Tổ chức Tỉnh ủy tổ chức</t>
  </si>
  <si>
    <t xml:space="preserve">Lớp bồi dưỡng nghiệp vụ công tác xây dựng đảng cho cấp ủy cấp xã </t>
  </si>
  <si>
    <t xml:space="preserve">Lớp bồi dưỡng nghiệp vụ công tác tổ chức xây dựng đảng cho các đơn vị khối đảng, đoàn thể, đảng ủy trực thuộc Tỉnh ủy </t>
  </si>
  <si>
    <t>Lớp bồi dưỡng, cập nhật kiến thức dành cho cán bộ lãnh đạo, quản lý đối tượng 3</t>
  </si>
  <si>
    <t>Lớp bồi dưỡng, cập nhật kiến thức dành cho cán bộ lãnh đạo, quản lý đối tượng 4</t>
  </si>
  <si>
    <t>Các lớp do Tỉnh đoàn tổ chức</t>
  </si>
  <si>
    <t xml:space="preserve">Mức chi dự kiến tại dự thảo Nghị quyết </t>
  </si>
  <si>
    <t>Tổng kinh phí dự kiến tại dự thảo Nghị quyết tỉnh cho 2 năm</t>
  </si>
  <si>
    <t>HT</t>
  </si>
  <si>
    <t>NU</t>
  </si>
  <si>
    <t>VPP</t>
  </si>
  <si>
    <t>GV</t>
  </si>
  <si>
    <t>Ăn</t>
  </si>
  <si>
    <t>Ngủ</t>
  </si>
  <si>
    <r>
      <t>(</t>
    </r>
    <r>
      <rPr>
        <i/>
        <sz val="14"/>
        <color theme="1"/>
        <rFont val="Times New Roman"/>
        <family val="1"/>
      </rPr>
      <t>Kèm theo Tờ trình số:             /TTr-UBND ngày           /7/2023 của UBND tỉnh</t>
    </r>
    <r>
      <rPr>
        <sz val="14"/>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</si>
</sst>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_);_(* \(#,##0\);_(* &quot;-&quot;_);_(@_)"/>
  </numFmts>
  <fonts count="14" x14ac:knownFonts="1">
    <font>
      <sz val="12"/>
      <color theme="1"/>
      <name val="Times New Roman"/>
      <family val="2"/>
      <charset val="163"/>
    </font>
    <font>
      <b/>
      <sz val="12"/>
      <color theme="1"/>
      <name val="Times New Roman"/>
      <family val="1"/>
    </font>
    <font>
      <sz val="12"/>
      <color rgb="FF000000"/>
      <name val="Times New Roman"/>
      <family val="1"/>
    </font>
    <font>
      <sz val="12"/>
      <color theme="1"/>
      <name val="Times New Roman"/>
      <family val="1"/>
    </font>
    <font>
      <i/>
      <sz val="12"/>
      <color rgb="FF000000"/>
      <name val="Times New Roman"/>
      <family val="1"/>
    </font>
    <font>
      <sz val="12"/>
      <color rgb="FF0E70C3"/>
      <name val="Times New Roman"/>
      <family val="1"/>
    </font>
    <font>
      <sz val="9"/>
      <color rgb="FF000000"/>
      <name val="Arial"/>
      <family val="2"/>
    </font>
    <font>
      <b/>
      <sz val="12"/>
      <color rgb="FF000000"/>
      <name val="Times New Roman"/>
      <family val="1"/>
    </font>
    <font>
      <sz val="9"/>
      <color rgb="FF0E70C3"/>
      <name val="Arial"/>
      <family val="2"/>
    </font>
    <font>
      <sz val="14"/>
      <color rgb="FF000000"/>
      <name val="Times New Roman"/>
      <family val="1"/>
    </font>
    <font>
      <sz val="12"/>
      <color theme="1"/>
      <name val="Times New Roman"/>
      <family val="2"/>
      <charset val="163"/>
    </font>
    <font>
      <i/>
      <sz val="12"/>
      <color theme="1"/>
      <name val="Times New Roman"/>
      <family val="1"/>
    </font>
    <font>
      <sz val="14"/>
      <color theme="1"/>
      <name val="Times New Roman"/>
      <family val="1"/>
    </font>
    <font>
      <i/>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1" fontId="10" fillId="0" borderId="0" applyFont="0" applyFill="0" applyBorder="0" applyAlignment="0" applyProtection="0"/>
  </cellStyleXfs>
  <cellXfs count="119">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xf>
    <xf numFmtId="0" fontId="3"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xf numFmtId="0" fontId="3"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xf numFmtId="0" fontId="0" fillId="0" borderId="2" xfId="0" applyBorder="1" applyAlignment="1">
      <alignment horizontal="center" vertical="center"/>
    </xf>
    <xf numFmtId="3" fontId="0" fillId="0" borderId="2" xfId="0" applyNumberFormat="1" applyBorder="1" applyAlignment="1">
      <alignment vertical="center"/>
    </xf>
    <xf numFmtId="0" fontId="2" fillId="0" borderId="2" xfId="0" applyFont="1" applyBorder="1" applyAlignment="1">
      <alignment horizontal="justify" vertical="center"/>
    </xf>
    <xf numFmtId="0" fontId="3" fillId="0" borderId="2" xfId="0" applyFont="1" applyBorder="1"/>
    <xf numFmtId="3" fontId="3" fillId="0" borderId="2" xfId="0" applyNumberFormat="1" applyFont="1" applyBorder="1" applyAlignment="1">
      <alignment vertical="center"/>
    </xf>
    <xf numFmtId="0" fontId="3" fillId="0" borderId="2" xfId="0" applyFont="1" applyBorder="1" applyAlignment="1">
      <alignment horizontal="center"/>
    </xf>
    <xf numFmtId="0" fontId="3"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0" fillId="0" borderId="3" xfId="0" applyBorder="1"/>
    <xf numFmtId="0" fontId="2" fillId="0" borderId="3" xfId="0" applyFont="1" applyBorder="1" applyAlignment="1">
      <alignment horizontal="justify" vertical="center"/>
    </xf>
    <xf numFmtId="0" fontId="2" fillId="0" borderId="2" xfId="0" applyFont="1" applyBorder="1" applyAlignment="1">
      <alignment horizontal="left" vertical="center"/>
    </xf>
    <xf numFmtId="0" fontId="3" fillId="0" borderId="6" xfId="0" applyFont="1" applyBorder="1" applyAlignment="1">
      <alignment horizontal="center" vertical="center" wrapText="1"/>
    </xf>
    <xf numFmtId="0" fontId="2" fillId="0" borderId="6" xfId="0" applyFont="1" applyBorder="1" applyAlignment="1">
      <alignment horizontal="justify" vertical="center"/>
    </xf>
    <xf numFmtId="0" fontId="0" fillId="0" borderId="6" xfId="0" applyBorder="1"/>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justify" vertical="center"/>
    </xf>
    <xf numFmtId="0" fontId="1" fillId="0" borderId="2" xfId="0" applyFont="1" applyBorder="1"/>
    <xf numFmtId="0" fontId="1" fillId="0" borderId="2" xfId="0" applyFont="1" applyBorder="1" applyAlignment="1">
      <alignment horizontal="left" vertical="center" wrapText="1"/>
    </xf>
    <xf numFmtId="0" fontId="1" fillId="0" borderId="2" xfId="0" applyFont="1" applyBorder="1" applyAlignment="1">
      <alignment horizontal="center"/>
    </xf>
    <xf numFmtId="0" fontId="7" fillId="0" borderId="2"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0" fontId="1" fillId="0" borderId="0" xfId="0" applyFont="1" applyAlignment="1">
      <alignment vertical="center"/>
    </xf>
    <xf numFmtId="164" fontId="1" fillId="0" borderId="1" xfId="0" applyNumberFormat="1" applyFont="1" applyBorder="1" applyAlignment="1">
      <alignment horizontal="center" vertical="center" wrapText="1"/>
    </xf>
    <xf numFmtId="164" fontId="1" fillId="0" borderId="0" xfId="0" applyNumberFormat="1" applyFont="1" applyAlignment="1">
      <alignment vertical="center"/>
    </xf>
    <xf numFmtId="164" fontId="1" fillId="0" borderId="2" xfId="0" applyNumberFormat="1" applyFont="1" applyBorder="1" applyAlignment="1">
      <alignment horizontal="center" vertical="center" wrapText="1"/>
    </xf>
    <xf numFmtId="41" fontId="0" fillId="0" borderId="2" xfId="1" applyFont="1" applyBorder="1" applyAlignment="1">
      <alignment vertical="center"/>
    </xf>
    <xf numFmtId="0" fontId="0" fillId="0" borderId="2" xfId="0"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3" fontId="1" fillId="0" borderId="2" xfId="0" applyNumberFormat="1" applyFont="1" applyBorder="1" applyAlignment="1">
      <alignment vertical="center"/>
    </xf>
    <xf numFmtId="0" fontId="0" fillId="0" borderId="4" xfId="0" applyBorder="1" applyAlignment="1">
      <alignment horizontal="center" vertical="center"/>
    </xf>
    <xf numFmtId="0" fontId="3" fillId="0" borderId="4" xfId="0" applyFont="1" applyBorder="1" applyAlignment="1">
      <alignment horizontal="left" vertical="center" wrapText="1"/>
    </xf>
    <xf numFmtId="3" fontId="0" fillId="0" borderId="4" xfId="0" applyNumberFormat="1" applyBorder="1" applyAlignment="1">
      <alignment vertical="center"/>
    </xf>
    <xf numFmtId="0" fontId="0" fillId="0" borderId="4" xfId="0" applyBorder="1" applyAlignment="1">
      <alignment vertical="center"/>
    </xf>
    <xf numFmtId="3" fontId="0" fillId="0" borderId="3" xfId="0" applyNumberForma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vertical="center"/>
    </xf>
    <xf numFmtId="3" fontId="1" fillId="0" borderId="3" xfId="0" applyNumberFormat="1" applyFont="1" applyBorder="1" applyAlignment="1">
      <alignment vertical="center"/>
    </xf>
    <xf numFmtId="3" fontId="1" fillId="0" borderId="1" xfId="0" applyNumberFormat="1" applyFont="1" applyBorder="1" applyAlignment="1">
      <alignment horizontal="right" vertical="center" wrapText="1"/>
    </xf>
    <xf numFmtId="3" fontId="1" fillId="2" borderId="0" xfId="0" applyNumberFormat="1" applyFont="1" applyFill="1" applyAlignment="1">
      <alignment vertical="center"/>
    </xf>
    <xf numFmtId="3" fontId="1" fillId="0" borderId="2" xfId="0" applyNumberFormat="1" applyFont="1" applyBorder="1" applyAlignment="1">
      <alignment horizontal="right" vertical="center" wrapText="1"/>
    </xf>
    <xf numFmtId="3" fontId="0" fillId="0" borderId="2" xfId="1" applyNumberFormat="1" applyFont="1" applyBorder="1" applyAlignment="1">
      <alignment horizontal="right" vertical="center"/>
    </xf>
    <xf numFmtId="3" fontId="1" fillId="0" borderId="2" xfId="0" applyNumberFormat="1" applyFont="1" applyBorder="1" applyAlignment="1">
      <alignment horizontal="right" vertical="center"/>
    </xf>
    <xf numFmtId="3" fontId="0" fillId="0" borderId="2" xfId="0" applyNumberFormat="1" applyBorder="1" applyAlignment="1">
      <alignment horizontal="right" vertical="center"/>
    </xf>
    <xf numFmtId="3" fontId="0" fillId="0" borderId="4" xfId="0" applyNumberFormat="1" applyBorder="1" applyAlignment="1">
      <alignment horizontal="center" vertical="center"/>
    </xf>
    <xf numFmtId="3" fontId="0" fillId="0" borderId="4" xfId="0" applyNumberFormat="1" applyBorder="1" applyAlignment="1">
      <alignment horizontal="right" vertical="center"/>
    </xf>
    <xf numFmtId="3" fontId="1" fillId="0" borderId="3" xfId="0" applyNumberFormat="1" applyFont="1" applyBorder="1" applyAlignment="1">
      <alignment horizontal="right" vertical="center"/>
    </xf>
    <xf numFmtId="3" fontId="1" fillId="0" borderId="0" xfId="0" applyNumberFormat="1" applyFont="1" applyAlignment="1">
      <alignment vertical="center"/>
    </xf>
    <xf numFmtId="0" fontId="12" fillId="0" borderId="0" xfId="0" applyFont="1" applyAlignment="1">
      <alignment horizontal="center" vertical="center"/>
    </xf>
    <xf numFmtId="0" fontId="11" fillId="0" borderId="0" xfId="0" applyFont="1" applyAlignment="1">
      <alignment vertical="center" wrapText="1"/>
    </xf>
    <xf numFmtId="3" fontId="0" fillId="3" borderId="2" xfId="0" applyNumberFormat="1" applyFill="1" applyBorder="1" applyAlignment="1">
      <alignment vertical="center"/>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xf numFmtId="0" fontId="3" fillId="3" borderId="2" xfId="0" applyFont="1" applyFill="1" applyBorder="1" applyAlignment="1">
      <alignment horizontal="center" vertical="center" wrapText="1"/>
    </xf>
    <xf numFmtId="0" fontId="2" fillId="3" borderId="2" xfId="0" applyFont="1" applyFill="1" applyBorder="1" applyAlignment="1">
      <alignment horizontal="justify" vertical="center"/>
    </xf>
    <xf numFmtId="0" fontId="0" fillId="3" borderId="2" xfId="0" applyFill="1" applyBorder="1" applyAlignment="1">
      <alignment horizontal="center" vertical="center" wrapText="1"/>
    </xf>
    <xf numFmtId="3" fontId="3" fillId="3" borderId="2" xfId="0" applyNumberFormat="1" applyFont="1" applyFill="1" applyBorder="1" applyAlignment="1">
      <alignment vertical="center"/>
    </xf>
    <xf numFmtId="0" fontId="9" fillId="3" borderId="0" xfId="0" applyFont="1" applyFill="1" applyAlignment="1">
      <alignment vertical="center" wrapText="1"/>
    </xf>
    <xf numFmtId="0" fontId="3" fillId="3" borderId="2" xfId="0" applyFont="1" applyFill="1" applyBorder="1" applyAlignment="1">
      <alignment vertical="center"/>
    </xf>
    <xf numFmtId="0" fontId="3" fillId="3" borderId="2" xfId="0" applyFont="1" applyFill="1" applyBorder="1"/>
    <xf numFmtId="0" fontId="2"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center"/>
    </xf>
    <xf numFmtId="0" fontId="3" fillId="3" borderId="3" xfId="0" applyFont="1" applyFill="1" applyBorder="1" applyAlignment="1">
      <alignment horizontal="center" vertical="center" wrapText="1"/>
    </xf>
    <xf numFmtId="0" fontId="2" fillId="3" borderId="3" xfId="0" applyFont="1" applyFill="1" applyBorder="1" applyAlignment="1">
      <alignment horizontal="justify" vertical="center"/>
    </xf>
    <xf numFmtId="0" fontId="0" fillId="3" borderId="3" xfId="0" applyFill="1" applyBorder="1" applyAlignment="1">
      <alignment horizontal="center" vertical="center" wrapText="1"/>
    </xf>
    <xf numFmtId="0" fontId="0" fillId="3" borderId="3" xfId="0" applyFill="1" applyBorder="1"/>
    <xf numFmtId="0" fontId="3" fillId="3" borderId="6" xfId="0" applyFont="1" applyFill="1" applyBorder="1" applyAlignment="1">
      <alignment horizontal="center" vertical="center" wrapText="1"/>
    </xf>
    <xf numFmtId="0" fontId="2" fillId="3" borderId="6" xfId="0" applyFont="1" applyFill="1" applyBorder="1" applyAlignment="1">
      <alignment horizontal="justify" vertical="center"/>
    </xf>
    <xf numFmtId="0" fontId="0" fillId="3" borderId="6" xfId="0" applyFill="1" applyBorder="1" applyAlignment="1">
      <alignment horizontal="center" vertical="center" wrapText="1"/>
    </xf>
    <xf numFmtId="0" fontId="0" fillId="3" borderId="6" xfId="0" applyFill="1" applyBorder="1"/>
    <xf numFmtId="0" fontId="1" fillId="3" borderId="6" xfId="0" applyFont="1" applyFill="1" applyBorder="1" applyAlignment="1">
      <alignment horizontal="center" vertical="center"/>
    </xf>
    <xf numFmtId="0" fontId="7" fillId="3" borderId="6" xfId="0" applyFont="1" applyFill="1" applyBorder="1" applyAlignment="1">
      <alignment horizontal="justify" vertical="center"/>
    </xf>
    <xf numFmtId="0" fontId="1" fillId="3" borderId="6" xfId="0" applyFont="1" applyFill="1" applyBorder="1"/>
    <xf numFmtId="0" fontId="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1" fillId="0" borderId="0" xfId="0" applyFont="1" applyAlignment="1">
      <alignment horizontal="center"/>
    </xf>
    <xf numFmtId="0" fontId="2" fillId="3" borderId="2"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0" applyFont="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left"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V%20n&#259;m%202023\XD%20NQ%202023\NQ%20tr&#236;nh%20k&#7923;%20h&#7885;p%20th&#225;ng%207\NQ%20S&#272;%20NQ%2021\G&#243;p%20&#253;%20c&#7911;a%20&#273;&#417;n%20v&#7883;\SNV%20B&#225;o%20c&#225;o%20&#273;&#225;nh%20gi&#225;%20NQ%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ểu 01 ĐG"/>
      <sheetName val="Biểu 02"/>
    </sheetNames>
    <sheetDataSet>
      <sheetData sheetId="0" refreshError="1"/>
      <sheetData sheetId="1">
        <row r="5">
          <cell r="K5">
            <v>15156000</v>
          </cell>
        </row>
      </sheetData>
      <sheetData sheetId="2">
        <row r="5">
          <cell r="G5">
            <v>248880000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thuvienphapluat.vn/van-ban/tai-chinh-nha-nuoc/thong-tu-76-2018-tt-btc-muc-chi-xay-dung-chuong-trinh-bien-soan-giao-trinh-giao-duc-dai-hoc-393221.aspx" TargetMode="External"/><Relationship Id="rId2" Type="http://schemas.openxmlformats.org/officeDocument/2006/relationships/hyperlink" Target="https://thuvienphapluat.vn/van-ban/cong-nghe-thong-tin/nghi-dinh-73-2019-nd-cp-quan-ly-dau-tu-ung-dung-cong-nghe-thong-tin-su-dung-nguon-von-ngan-sach-423247.aspx" TargetMode="External"/><Relationship Id="rId1" Type="http://schemas.openxmlformats.org/officeDocument/2006/relationships/hyperlink" Target="https://thuvienphapluat.vn/van-ban/bo-may-hanh-chinh/nghi-dinh-60-2021-nd-cp-co-che-tu-chu-tai-chinh-cua-don-vi-su-nghiep-cong-lap-478766.aspx" TargetMode="External"/><Relationship Id="rId5" Type="http://schemas.openxmlformats.org/officeDocument/2006/relationships/printerSettings" Target="../printerSettings/printerSettings1.bin"/><Relationship Id="rId4" Type="http://schemas.openxmlformats.org/officeDocument/2006/relationships/hyperlink" Target="https://thuvienphapluat.vn/van-ban/tai-chinh-nha-nuoc/thong-tu-123-2009-tt-btc-muc-chi-xay-dung-chuong-trinh-khung-bien-soan-giao-trinh-mon-hoc-nganh-dao-tao-dai-hoc-cao-dang-trung-cap-chuyen-nghiep-90256.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huvienphapluat.vn/van-ban/tai-chinh-nha-nuoc/thong-tu-76-2018-tt-btc-muc-chi-xay-dung-chuong-trinh-bien-soan-giao-trinh-giao-duc-dai-hoc-393221.aspx" TargetMode="External"/><Relationship Id="rId7" Type="http://schemas.openxmlformats.org/officeDocument/2006/relationships/printerSettings" Target="../printerSettings/printerSettings2.bin"/><Relationship Id="rId2" Type="http://schemas.openxmlformats.org/officeDocument/2006/relationships/hyperlink" Target="https://thuvienphapluat.vn/van-ban/bo-may-hanh-chinh/thong-tu-36-2018-tt-btc-huong-dan-lap-du-toan-quan-ly-kinh-phi-dao-tao-can-bo-cong-chuc-383277.aspx" TargetMode="External"/><Relationship Id="rId1" Type="http://schemas.openxmlformats.org/officeDocument/2006/relationships/hyperlink" Target="https://thuvienphapluat.vn/van-ban/tai-chinh-nha-nuoc/thong-tu-76-2018-tt-btc-muc-chi-xay-dung-chuong-trinh-bien-soan-giao-trinh-giao-duc-dai-hoc-393221.aspx" TargetMode="External"/><Relationship Id="rId6" Type="http://schemas.openxmlformats.org/officeDocument/2006/relationships/hyperlink" Target="https://thuvienphapluat.vn/van-ban/bo-may-hanh-chinh/thong-tu-40-2017-tt-btc-cong-tac-phi-chi-hoi-nghi-doi-voi-co-quan-nha-nuoc-su-nghiep-cong-lap-327960.aspx" TargetMode="External"/><Relationship Id="rId5" Type="http://schemas.openxmlformats.org/officeDocument/2006/relationships/hyperlink" Target="https://thuvienphapluat.vn/van-ban/bo-may-hanh-chinh/thong-tu-40-2017-tt-btc-cong-tac-phi-chi-hoi-nghi-doi-voi-co-quan-nha-nuoc-su-nghiep-cong-lap-327960.aspx" TargetMode="External"/><Relationship Id="rId4" Type="http://schemas.openxmlformats.org/officeDocument/2006/relationships/hyperlink" Target="https://thuvienphapluat.vn/van-ban/cong-nghe-thong-tin/nghi-dinh-73-2019-nd-cp-quan-ly-dau-tu-ung-dung-cong-nghe-thong-tin-su-dung-nguon-von-ngan-sach-423247.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huvienphapluat.vn/van-ban/tai-chinh-nha-nuoc/thong-tu-76-2018-tt-btc-muc-chi-xay-dung-chuong-trinh-bien-soan-giao-trinh-giao-duc-dai-hoc-393221.aspx" TargetMode="External"/><Relationship Id="rId2" Type="http://schemas.openxmlformats.org/officeDocument/2006/relationships/hyperlink" Target="https://thuvienphapluat.vn/van-ban/tai-chinh-nha-nuoc/thong-tu-76-2018-tt-btc-muc-chi-xay-dung-chuong-trinh-bien-soan-giao-trinh-giao-duc-dai-hoc-393221.aspx" TargetMode="External"/><Relationship Id="rId1" Type="http://schemas.openxmlformats.org/officeDocument/2006/relationships/hyperlink" Target="https://thuvienphapluat.vn/van-ban/cong-nghe-thong-tin/nghi-dinh-73-2019-nd-cp-quan-ly-dau-tu-ung-dung-cong-nghe-thong-tin-su-dung-nguon-von-ngan-sach-423247.aspx" TargetMode="External"/><Relationship Id="rId4" Type="http://schemas.openxmlformats.org/officeDocument/2006/relationships/hyperlink" Target="https://thuvienphapluat.vn/van-ban/bo-may-hanh-chinh/thong-tu-36-2018-tt-btc-huong-dan-lap-du-toan-quan-ly-kinh-phi-dao-tao-can-bo-cong-chuc-383277.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261B-AE61-4DD0-85C8-A8736AD0F1A5}">
  <dimension ref="A1:N30"/>
  <sheetViews>
    <sheetView workbookViewId="0">
      <selection activeCell="N3" sqref="N3"/>
    </sheetView>
  </sheetViews>
  <sheetFormatPr defaultRowHeight="15.75" x14ac:dyDescent="0.25"/>
  <cols>
    <col min="1" max="1" width="6.25" style="40" customWidth="1"/>
    <col min="2" max="2" width="28.625" style="40" customWidth="1"/>
    <col min="3" max="3" width="8" style="42" customWidth="1"/>
    <col min="4" max="4" width="8.75" style="42" customWidth="1"/>
    <col min="5" max="5" width="10.75" style="40" customWidth="1"/>
    <col min="6" max="6" width="15" style="40" customWidth="1"/>
    <col min="7" max="7" width="11.875" style="40" customWidth="1"/>
    <col min="8" max="8" width="11.625" style="40" customWidth="1"/>
    <col min="9" max="9" width="10.875" style="40" customWidth="1"/>
    <col min="10" max="10" width="11.625" style="40" hidden="1" customWidth="1"/>
    <col min="11" max="11" width="11.75" style="40" customWidth="1"/>
    <col min="12" max="16384" width="9" style="40"/>
  </cols>
  <sheetData>
    <row r="1" spans="1:14" ht="45" customHeight="1" x14ac:dyDescent="0.25">
      <c r="A1" s="102" t="s">
        <v>161</v>
      </c>
      <c r="B1" s="102"/>
      <c r="C1" s="102"/>
      <c r="D1" s="102"/>
      <c r="E1" s="102"/>
      <c r="F1" s="102"/>
      <c r="G1" s="102"/>
      <c r="H1" s="102"/>
      <c r="I1" s="102"/>
      <c r="J1" s="102"/>
    </row>
    <row r="2" spans="1:14" s="41" customFormat="1" ht="23.25" customHeight="1" x14ac:dyDescent="0.25">
      <c r="A2" s="104" t="s">
        <v>200</v>
      </c>
      <c r="B2" s="104"/>
      <c r="C2" s="104"/>
      <c r="D2" s="104"/>
      <c r="E2" s="104"/>
      <c r="F2" s="104"/>
      <c r="G2" s="104"/>
      <c r="H2" s="104"/>
      <c r="I2" s="104"/>
      <c r="J2" s="74"/>
      <c r="N2" s="73"/>
    </row>
    <row r="3" spans="1:14" ht="20.25" customHeight="1" x14ac:dyDescent="0.25">
      <c r="H3" s="103" t="s">
        <v>162</v>
      </c>
      <c r="I3" s="103"/>
      <c r="J3" s="103"/>
    </row>
    <row r="4" spans="1:14" s="44" customFormat="1" ht="63" x14ac:dyDescent="0.25">
      <c r="A4" s="29" t="s">
        <v>1</v>
      </c>
      <c r="B4" s="29" t="s">
        <v>163</v>
      </c>
      <c r="C4" s="29" t="s">
        <v>164</v>
      </c>
      <c r="D4" s="29" t="s">
        <v>165</v>
      </c>
      <c r="E4" s="29" t="s">
        <v>13</v>
      </c>
      <c r="F4" s="29" t="s">
        <v>166</v>
      </c>
      <c r="G4" s="29" t="s">
        <v>167</v>
      </c>
      <c r="H4" s="29" t="s">
        <v>168</v>
      </c>
      <c r="I4" s="29" t="s">
        <v>169</v>
      </c>
      <c r="J4" s="29" t="s">
        <v>170</v>
      </c>
    </row>
    <row r="5" spans="1:14" s="44" customFormat="1" ht="21.75" customHeight="1" x14ac:dyDescent="0.25">
      <c r="A5" s="5"/>
      <c r="B5" s="5" t="s">
        <v>171</v>
      </c>
      <c r="C5" s="5"/>
      <c r="D5" s="5"/>
      <c r="E5" s="5"/>
      <c r="F5" s="5"/>
      <c r="G5" s="45">
        <f>G6+G19</f>
        <v>14100000</v>
      </c>
      <c r="H5" s="45">
        <f t="shared" ref="H5:J5" si="0">H6+H19</f>
        <v>1144000</v>
      </c>
      <c r="I5" s="45">
        <f>I6+I19+I24</f>
        <v>15068000</v>
      </c>
      <c r="J5" s="45">
        <f t="shared" si="0"/>
        <v>1200000</v>
      </c>
      <c r="K5" s="46">
        <f>(G5+H5+I5)/2</f>
        <v>15156000</v>
      </c>
    </row>
    <row r="6" spans="1:14" s="44" customFormat="1" ht="36" customHeight="1" x14ac:dyDescent="0.25">
      <c r="A6" s="30" t="s">
        <v>11</v>
      </c>
      <c r="B6" s="33" t="s">
        <v>172</v>
      </c>
      <c r="C6" s="30"/>
      <c r="D6" s="30"/>
      <c r="E6" s="30"/>
      <c r="F6" s="30"/>
      <c r="G6" s="47">
        <f>SUM(G7:G18)</f>
        <v>14100000</v>
      </c>
      <c r="H6" s="47">
        <f t="shared" ref="H6:J6" si="1">SUM(H7:H18)</f>
        <v>0</v>
      </c>
      <c r="I6" s="47">
        <f t="shared" si="1"/>
        <v>11168000</v>
      </c>
      <c r="J6" s="47">
        <f t="shared" si="1"/>
        <v>1200000</v>
      </c>
    </row>
    <row r="7" spans="1:14" ht="47.25" x14ac:dyDescent="0.25">
      <c r="A7" s="11">
        <v>1</v>
      </c>
      <c r="B7" s="9" t="s">
        <v>173</v>
      </c>
      <c r="C7" s="11">
        <v>30</v>
      </c>
      <c r="D7" s="11">
        <v>100</v>
      </c>
      <c r="E7" s="38" t="s">
        <v>174</v>
      </c>
      <c r="F7" s="12">
        <v>2000</v>
      </c>
      <c r="G7" s="48">
        <f>F7*D7*C7</f>
        <v>6000000</v>
      </c>
      <c r="H7" s="49"/>
      <c r="I7" s="49"/>
      <c r="J7" s="49"/>
    </row>
    <row r="8" spans="1:14" ht="63" x14ac:dyDescent="0.25">
      <c r="A8" s="11">
        <v>2</v>
      </c>
      <c r="B8" s="9" t="s">
        <v>175</v>
      </c>
      <c r="C8" s="11">
        <v>20</v>
      </c>
      <c r="D8" s="11">
        <v>60</v>
      </c>
      <c r="E8" s="38" t="str">
        <f t="shared" ref="E8:F18" si="2">E7</f>
        <v>Người/ngày</v>
      </c>
      <c r="F8" s="12">
        <f t="shared" si="2"/>
        <v>2000</v>
      </c>
      <c r="G8" s="48">
        <f>F8*D8*C8</f>
        <v>2400000</v>
      </c>
      <c r="H8" s="49"/>
      <c r="I8" s="49"/>
      <c r="J8" s="49"/>
    </row>
    <row r="9" spans="1:14" ht="63" x14ac:dyDescent="0.25">
      <c r="A9" s="11">
        <v>3</v>
      </c>
      <c r="B9" s="9" t="s">
        <v>176</v>
      </c>
      <c r="C9" s="11">
        <v>20</v>
      </c>
      <c r="D9" s="11">
        <v>100</v>
      </c>
      <c r="E9" s="38" t="str">
        <f t="shared" si="2"/>
        <v>Người/ngày</v>
      </c>
      <c r="F9" s="12">
        <f t="shared" si="2"/>
        <v>2000</v>
      </c>
      <c r="G9" s="48">
        <f>F9*D9*C9</f>
        <v>4000000</v>
      </c>
      <c r="H9" s="49"/>
      <c r="I9" s="49"/>
      <c r="J9" s="49"/>
    </row>
    <row r="10" spans="1:14" ht="63" x14ac:dyDescent="0.25">
      <c r="A10" s="11">
        <v>4</v>
      </c>
      <c r="B10" s="9" t="s">
        <v>177</v>
      </c>
      <c r="C10" s="11">
        <v>7</v>
      </c>
      <c r="D10" s="11">
        <v>100</v>
      </c>
      <c r="E10" s="38" t="str">
        <f t="shared" si="2"/>
        <v>Người/ngày</v>
      </c>
      <c r="F10" s="12">
        <f t="shared" si="2"/>
        <v>2000</v>
      </c>
      <c r="G10" s="48">
        <f>F10*D10*C10</f>
        <v>1400000</v>
      </c>
      <c r="H10" s="49"/>
      <c r="I10" s="49"/>
      <c r="J10" s="49"/>
    </row>
    <row r="11" spans="1:14" ht="47.25" x14ac:dyDescent="0.25">
      <c r="A11" s="11">
        <v>5</v>
      </c>
      <c r="B11" s="9" t="s">
        <v>178</v>
      </c>
      <c r="C11" s="11">
        <v>3</v>
      </c>
      <c r="D11" s="11">
        <v>50</v>
      </c>
      <c r="E11" s="38" t="str">
        <f t="shared" si="2"/>
        <v>Người/ngày</v>
      </c>
      <c r="F11" s="12">
        <f t="shared" si="2"/>
        <v>2000</v>
      </c>
      <c r="G11" s="48">
        <f>F11*D11*C11</f>
        <v>300000</v>
      </c>
      <c r="H11" s="49"/>
      <c r="I11" s="49"/>
      <c r="J11" s="49"/>
    </row>
    <row r="12" spans="1:14" ht="31.5" x14ac:dyDescent="0.25">
      <c r="A12" s="11">
        <v>6</v>
      </c>
      <c r="B12" s="9" t="s">
        <v>179</v>
      </c>
      <c r="C12" s="11">
        <v>20</v>
      </c>
      <c r="D12" s="11">
        <v>98</v>
      </c>
      <c r="E12" s="38" t="str">
        <f t="shared" si="2"/>
        <v>Người/ngày</v>
      </c>
      <c r="F12" s="12">
        <f t="shared" si="2"/>
        <v>2000</v>
      </c>
      <c r="G12" s="48"/>
      <c r="H12" s="49"/>
      <c r="I12" s="48">
        <f>F12*D12*C12</f>
        <v>3920000</v>
      </c>
      <c r="J12" s="49"/>
    </row>
    <row r="13" spans="1:14" ht="47.25" x14ac:dyDescent="0.25">
      <c r="A13" s="11">
        <v>7</v>
      </c>
      <c r="B13" s="9" t="s">
        <v>180</v>
      </c>
      <c r="C13" s="11">
        <v>30</v>
      </c>
      <c r="D13" s="11">
        <v>91</v>
      </c>
      <c r="E13" s="38" t="str">
        <f t="shared" si="2"/>
        <v>Người/ngày</v>
      </c>
      <c r="F13" s="12">
        <f t="shared" si="2"/>
        <v>2000</v>
      </c>
      <c r="G13" s="48"/>
      <c r="H13" s="49"/>
      <c r="I13" s="48">
        <f>F13*D13*C13</f>
        <v>5460000</v>
      </c>
      <c r="J13" s="49"/>
    </row>
    <row r="14" spans="1:14" ht="31.5" x14ac:dyDescent="0.25">
      <c r="A14" s="11">
        <v>8</v>
      </c>
      <c r="B14" s="9" t="s">
        <v>181</v>
      </c>
      <c r="C14" s="11">
        <v>10</v>
      </c>
      <c r="D14" s="11">
        <v>60</v>
      </c>
      <c r="E14" s="38" t="str">
        <f t="shared" si="2"/>
        <v>Người/ngày</v>
      </c>
      <c r="F14" s="12">
        <f t="shared" si="2"/>
        <v>2000</v>
      </c>
      <c r="G14" s="48"/>
      <c r="H14" s="49"/>
      <c r="I14" s="48">
        <f>F14*D14*C14</f>
        <v>1200000</v>
      </c>
      <c r="J14" s="49"/>
    </row>
    <row r="15" spans="1:14" ht="31.5" x14ac:dyDescent="0.25">
      <c r="A15" s="11">
        <v>9</v>
      </c>
      <c r="B15" s="9" t="s">
        <v>182</v>
      </c>
      <c r="C15" s="11">
        <v>7</v>
      </c>
      <c r="D15" s="11">
        <v>42</v>
      </c>
      <c r="E15" s="38" t="str">
        <f t="shared" si="2"/>
        <v>Người/ngày</v>
      </c>
      <c r="F15" s="12">
        <f t="shared" si="2"/>
        <v>2000</v>
      </c>
      <c r="G15" s="48"/>
      <c r="H15" s="49"/>
      <c r="I15" s="48">
        <f>F15*D15*C15</f>
        <v>588000</v>
      </c>
      <c r="J15" s="49"/>
    </row>
    <row r="16" spans="1:14" ht="63" x14ac:dyDescent="0.25">
      <c r="A16" s="11">
        <v>10</v>
      </c>
      <c r="B16" s="9" t="s">
        <v>183</v>
      </c>
      <c r="C16" s="11">
        <v>2</v>
      </c>
      <c r="D16" s="11">
        <v>90</v>
      </c>
      <c r="E16" s="38" t="str">
        <f t="shared" si="2"/>
        <v>Người/ngày</v>
      </c>
      <c r="F16" s="12">
        <f t="shared" si="2"/>
        <v>2000</v>
      </c>
      <c r="G16" s="48"/>
      <c r="H16" s="49"/>
      <c r="I16" s="49"/>
      <c r="J16" s="48">
        <f>F16*D16*C16</f>
        <v>360000</v>
      </c>
    </row>
    <row r="17" spans="1:10" ht="78.75" x14ac:dyDescent="0.25">
      <c r="A17" s="11">
        <v>11</v>
      </c>
      <c r="B17" s="9" t="s">
        <v>184</v>
      </c>
      <c r="C17" s="11">
        <v>2</v>
      </c>
      <c r="D17" s="11">
        <v>90</v>
      </c>
      <c r="E17" s="38" t="str">
        <f t="shared" si="2"/>
        <v>Người/ngày</v>
      </c>
      <c r="F17" s="12">
        <f t="shared" si="2"/>
        <v>2000</v>
      </c>
      <c r="G17" s="48"/>
      <c r="H17" s="49"/>
      <c r="I17" s="49"/>
      <c r="J17" s="48">
        <f>F17*D17*C17</f>
        <v>360000</v>
      </c>
    </row>
    <row r="18" spans="1:10" ht="47.25" x14ac:dyDescent="0.25">
      <c r="A18" s="11">
        <v>12</v>
      </c>
      <c r="B18" s="9" t="s">
        <v>185</v>
      </c>
      <c r="C18" s="11">
        <v>3</v>
      </c>
      <c r="D18" s="11">
        <v>80</v>
      </c>
      <c r="E18" s="38" t="str">
        <f t="shared" si="2"/>
        <v>Người/ngày</v>
      </c>
      <c r="F18" s="12">
        <f t="shared" si="2"/>
        <v>2000</v>
      </c>
      <c r="G18" s="49"/>
      <c r="H18" s="49"/>
      <c r="I18" s="49"/>
      <c r="J18" s="48">
        <f>C18*D18*F18</f>
        <v>480000</v>
      </c>
    </row>
    <row r="19" spans="1:10" s="44" customFormat="1" ht="31.5" x14ac:dyDescent="0.25">
      <c r="A19" s="50" t="s">
        <v>76</v>
      </c>
      <c r="B19" s="33" t="s">
        <v>186</v>
      </c>
      <c r="C19" s="50"/>
      <c r="D19" s="50"/>
      <c r="E19" s="51"/>
      <c r="F19" s="52"/>
      <c r="G19" s="51"/>
      <c r="H19" s="52">
        <f>H20+H21</f>
        <v>1144000</v>
      </c>
      <c r="I19" s="52">
        <f>I22+I23</f>
        <v>2276000</v>
      </c>
      <c r="J19" s="52"/>
    </row>
    <row r="20" spans="1:10" ht="31.5" x14ac:dyDescent="0.25">
      <c r="A20" s="11">
        <v>1</v>
      </c>
      <c r="B20" s="20" t="s">
        <v>187</v>
      </c>
      <c r="C20" s="11">
        <v>4</v>
      </c>
      <c r="D20" s="11">
        <v>113</v>
      </c>
      <c r="E20" s="38" t="str">
        <f>E18</f>
        <v>Người/ngày</v>
      </c>
      <c r="F20" s="12">
        <v>2000</v>
      </c>
      <c r="G20" s="49"/>
      <c r="H20" s="12">
        <f>C20*D20*F20</f>
        <v>904000</v>
      </c>
      <c r="I20" s="12"/>
      <c r="J20" s="12"/>
    </row>
    <row r="21" spans="1:10" ht="63" x14ac:dyDescent="0.25">
      <c r="A21" s="11">
        <v>2</v>
      </c>
      <c r="B21" s="20" t="s">
        <v>188</v>
      </c>
      <c r="C21" s="11">
        <v>2</v>
      </c>
      <c r="D21" s="11">
        <v>60</v>
      </c>
      <c r="E21" s="38" t="str">
        <f>E20</f>
        <v>Người/ngày</v>
      </c>
      <c r="F21" s="12">
        <v>2000</v>
      </c>
      <c r="G21" s="49"/>
      <c r="H21" s="12">
        <f>C21*D21*F21</f>
        <v>240000</v>
      </c>
      <c r="I21" s="12"/>
      <c r="J21" s="12"/>
    </row>
    <row r="22" spans="1:10" ht="47.25" x14ac:dyDescent="0.25">
      <c r="A22" s="11">
        <v>3</v>
      </c>
      <c r="B22" s="20" t="s">
        <v>189</v>
      </c>
      <c r="C22" s="11">
        <v>2</v>
      </c>
      <c r="D22" s="11">
        <v>367</v>
      </c>
      <c r="E22" s="38" t="str">
        <f t="shared" ref="E22:F24" si="3">E21</f>
        <v>Người/ngày</v>
      </c>
      <c r="F22" s="12">
        <f t="shared" si="3"/>
        <v>2000</v>
      </c>
      <c r="G22" s="49"/>
      <c r="H22" s="12"/>
      <c r="I22" s="12">
        <f>C22*D22*F22</f>
        <v>1468000</v>
      </c>
      <c r="J22" s="12"/>
    </row>
    <row r="23" spans="1:10" ht="47.25" x14ac:dyDescent="0.25">
      <c r="A23" s="53">
        <v>4</v>
      </c>
      <c r="B23" s="54" t="s">
        <v>190</v>
      </c>
      <c r="C23" s="53">
        <v>2</v>
      </c>
      <c r="D23" s="53">
        <v>202</v>
      </c>
      <c r="E23" s="38" t="str">
        <f t="shared" si="3"/>
        <v>Người/ngày</v>
      </c>
      <c r="F23" s="55">
        <f t="shared" si="3"/>
        <v>2000</v>
      </c>
      <c r="G23" s="56"/>
      <c r="H23" s="55"/>
      <c r="I23" s="55">
        <f>C23*D23*F23</f>
        <v>808000</v>
      </c>
      <c r="J23" s="57"/>
    </row>
    <row r="24" spans="1:10" x14ac:dyDescent="0.25">
      <c r="A24" s="58" t="s">
        <v>76</v>
      </c>
      <c r="B24" s="59" t="s">
        <v>191</v>
      </c>
      <c r="C24" s="60">
        <v>7</v>
      </c>
      <c r="D24" s="60">
        <v>116</v>
      </c>
      <c r="E24" s="39" t="str">
        <f t="shared" si="3"/>
        <v>Người/ngày</v>
      </c>
      <c r="F24" s="61">
        <v>2000</v>
      </c>
      <c r="G24" s="61"/>
      <c r="H24" s="61"/>
      <c r="I24" s="62">
        <f>C24*D24*F24</f>
        <v>1624000</v>
      </c>
    </row>
    <row r="25" spans="1:10" x14ac:dyDescent="0.25">
      <c r="A25" s="42"/>
    </row>
    <row r="26" spans="1:10" x14ac:dyDescent="0.25">
      <c r="A26" s="42"/>
    </row>
    <row r="27" spans="1:10" x14ac:dyDescent="0.25">
      <c r="A27" s="42"/>
    </row>
    <row r="28" spans="1:10" x14ac:dyDescent="0.25">
      <c r="A28" s="42"/>
    </row>
    <row r="29" spans="1:10" x14ac:dyDescent="0.25">
      <c r="A29" s="42"/>
    </row>
    <row r="30" spans="1:10" x14ac:dyDescent="0.25">
      <c r="A30" s="42"/>
    </row>
  </sheetData>
  <mergeCells count="3">
    <mergeCell ref="A1:J1"/>
    <mergeCell ref="H3:J3"/>
    <mergeCell ref="A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1138-9053-40B7-B2B5-9A91F5C8CF93}">
  <dimension ref="A1:M30"/>
  <sheetViews>
    <sheetView workbookViewId="0">
      <selection activeCell="Q8" sqref="Q8"/>
    </sheetView>
  </sheetViews>
  <sheetFormatPr defaultRowHeight="15.75" x14ac:dyDescent="0.25"/>
  <cols>
    <col min="1" max="1" width="6.25" style="40" customWidth="1"/>
    <col min="2" max="2" width="28.625" style="40" customWidth="1"/>
    <col min="3" max="3" width="8" style="42" customWidth="1"/>
    <col min="4" max="4" width="8.75" style="42" customWidth="1"/>
    <col min="5" max="5" width="10.75" style="40" customWidth="1"/>
    <col min="6" max="6" width="15" style="40" customWidth="1"/>
    <col min="7" max="7" width="20.5" style="40" customWidth="1"/>
    <col min="8" max="8" width="11.625" style="40" hidden="1" customWidth="1"/>
    <col min="9" max="9" width="15.625" style="40" customWidth="1"/>
    <col min="10" max="12" width="9" style="40"/>
    <col min="13" max="13" width="15.25" style="40" customWidth="1"/>
    <col min="14" max="16384" width="9" style="40"/>
  </cols>
  <sheetData>
    <row r="1" spans="1:13" ht="48.75" customHeight="1" x14ac:dyDescent="0.25">
      <c r="A1" s="102" t="s">
        <v>161</v>
      </c>
      <c r="B1" s="102"/>
      <c r="C1" s="102"/>
      <c r="D1" s="102"/>
      <c r="E1" s="102"/>
      <c r="F1" s="102"/>
      <c r="G1" s="102"/>
      <c r="H1" s="102"/>
    </row>
    <row r="2" spans="1:13" s="41" customFormat="1" ht="23.25" customHeight="1" x14ac:dyDescent="0.25">
      <c r="A2" s="105" t="str">
        <f>' Biểu 01 KPNU 2020 2022'!A2:I2</f>
        <v>(Kèm theo Tờ trình số:             /TTr-UBND ngày           /7/2023 của UBND tỉnh)</v>
      </c>
      <c r="B2" s="105"/>
      <c r="C2" s="105"/>
      <c r="D2" s="105"/>
      <c r="E2" s="105"/>
      <c r="F2" s="105"/>
      <c r="G2" s="105"/>
      <c r="H2" s="105"/>
    </row>
    <row r="3" spans="1:13" ht="20.25" customHeight="1" x14ac:dyDescent="0.25">
      <c r="G3" s="43" t="s">
        <v>162</v>
      </c>
      <c r="H3" s="41"/>
    </row>
    <row r="4" spans="1:13" s="44" customFormat="1" ht="63" x14ac:dyDescent="0.25">
      <c r="A4" s="29" t="s">
        <v>1</v>
      </c>
      <c r="B4" s="29" t="s">
        <v>163</v>
      </c>
      <c r="C4" s="29" t="s">
        <v>164</v>
      </c>
      <c r="D4" s="29" t="s">
        <v>165</v>
      </c>
      <c r="E4" s="29" t="s">
        <v>13</v>
      </c>
      <c r="F4" s="29" t="s">
        <v>192</v>
      </c>
      <c r="G4" s="29" t="s">
        <v>193</v>
      </c>
      <c r="H4" s="29" t="s">
        <v>170</v>
      </c>
    </row>
    <row r="5" spans="1:13" s="44" customFormat="1" ht="24" customHeight="1" x14ac:dyDescent="0.25">
      <c r="A5" s="5"/>
      <c r="B5" s="5" t="s">
        <v>171</v>
      </c>
      <c r="C5" s="5"/>
      <c r="D5" s="5"/>
      <c r="E5" s="5"/>
      <c r="F5" s="5"/>
      <c r="G5" s="63">
        <f>G6+G19+G24</f>
        <v>248880000</v>
      </c>
      <c r="H5" s="45">
        <f t="shared" ref="H5" si="0">H6+H19</f>
        <v>18000000</v>
      </c>
      <c r="I5" s="64">
        <f>'[1]Biểu 02'!G5/2-'[1]Biểu 01 ĐG'!K5</f>
        <v>109284000</v>
      </c>
    </row>
    <row r="6" spans="1:13" s="44" customFormat="1" ht="38.25" customHeight="1" x14ac:dyDescent="0.25">
      <c r="A6" s="30" t="s">
        <v>11</v>
      </c>
      <c r="B6" s="33" t="s">
        <v>172</v>
      </c>
      <c r="C6" s="30"/>
      <c r="D6" s="30"/>
      <c r="E6" s="30"/>
      <c r="F6" s="30"/>
      <c r="G6" s="65">
        <f>SUM(G7:G18)</f>
        <v>173220000</v>
      </c>
      <c r="H6" s="47">
        <f t="shared" ref="H6" si="1">SUM(H7:H18)</f>
        <v>18000000</v>
      </c>
      <c r="M6" s="72">
        <f>SUM(M7:M13)</f>
        <v>144900000</v>
      </c>
    </row>
    <row r="7" spans="1:13" ht="57.75" customHeight="1" x14ac:dyDescent="0.25">
      <c r="A7" s="11">
        <v>1</v>
      </c>
      <c r="B7" s="9" t="s">
        <v>173</v>
      </c>
      <c r="C7" s="11">
        <v>30</v>
      </c>
      <c r="D7" s="11">
        <v>100</v>
      </c>
      <c r="E7" s="38" t="s">
        <v>174</v>
      </c>
      <c r="F7" s="12">
        <v>10000</v>
      </c>
      <c r="G7" s="66">
        <f>F7*D7*C7</f>
        <v>30000000</v>
      </c>
      <c r="H7" s="49"/>
      <c r="L7" s="40">
        <f>200000</f>
        <v>200000</v>
      </c>
      <c r="M7" s="66">
        <f>L7*(260)*2</f>
        <v>104000000</v>
      </c>
    </row>
    <row r="8" spans="1:13" ht="63" x14ac:dyDescent="0.25">
      <c r="A8" s="11">
        <v>2</v>
      </c>
      <c r="B8" s="9" t="s">
        <v>175</v>
      </c>
      <c r="C8" s="11">
        <v>20</v>
      </c>
      <c r="D8" s="11">
        <v>60</v>
      </c>
      <c r="E8" s="38" t="str">
        <f t="shared" ref="E8:F18" si="2">E7</f>
        <v>Người/ngày</v>
      </c>
      <c r="F8" s="12">
        <f t="shared" si="2"/>
        <v>10000</v>
      </c>
      <c r="G8" s="66">
        <f>F8*D8*C8</f>
        <v>12000000</v>
      </c>
      <c r="H8" s="49"/>
      <c r="K8" s="40" t="s">
        <v>194</v>
      </c>
      <c r="L8" s="40">
        <f>3000000*3</f>
        <v>9000000</v>
      </c>
      <c r="M8" s="40">
        <f>L8</f>
        <v>9000000</v>
      </c>
    </row>
    <row r="9" spans="1:13" ht="73.5" customHeight="1" x14ac:dyDescent="0.25">
      <c r="A9" s="11">
        <v>3</v>
      </c>
      <c r="B9" s="9" t="s">
        <v>176</v>
      </c>
      <c r="C9" s="11">
        <v>20</v>
      </c>
      <c r="D9" s="11">
        <v>100</v>
      </c>
      <c r="E9" s="38" t="str">
        <f t="shared" si="2"/>
        <v>Người/ngày</v>
      </c>
      <c r="F9" s="12">
        <f t="shared" si="2"/>
        <v>10000</v>
      </c>
      <c r="G9" s="66">
        <f>F9*D9*C9</f>
        <v>20000000</v>
      </c>
      <c r="H9" s="49"/>
      <c r="K9" s="40" t="s">
        <v>195</v>
      </c>
      <c r="L9" s="40">
        <f>260*10000*2</f>
        <v>5200000</v>
      </c>
      <c r="M9" s="40">
        <f>L9</f>
        <v>5200000</v>
      </c>
    </row>
    <row r="10" spans="1:13" ht="63" x14ac:dyDescent="0.25">
      <c r="A10" s="11">
        <v>4</v>
      </c>
      <c r="B10" s="9" t="s">
        <v>177</v>
      </c>
      <c r="C10" s="11">
        <v>7</v>
      </c>
      <c r="D10" s="11">
        <v>100</v>
      </c>
      <c r="E10" s="38" t="str">
        <f t="shared" si="2"/>
        <v>Người/ngày</v>
      </c>
      <c r="F10" s="12">
        <v>30000</v>
      </c>
      <c r="G10" s="66">
        <f>F10*D10*C10</f>
        <v>21000000</v>
      </c>
      <c r="H10" s="49"/>
      <c r="K10" s="40" t="s">
        <v>196</v>
      </c>
      <c r="M10" s="40">
        <v>9000000</v>
      </c>
    </row>
    <row r="11" spans="1:13" ht="47.25" x14ac:dyDescent="0.25">
      <c r="A11" s="11">
        <v>5</v>
      </c>
      <c r="B11" s="9" t="s">
        <v>178</v>
      </c>
      <c r="C11" s="11">
        <v>3</v>
      </c>
      <c r="D11" s="11">
        <v>50</v>
      </c>
      <c r="E11" s="38" t="str">
        <f t="shared" si="2"/>
        <v>Người/ngày</v>
      </c>
      <c r="F11" s="12">
        <f t="shared" si="2"/>
        <v>30000</v>
      </c>
      <c r="G11" s="66">
        <f>F11*D11*C11</f>
        <v>4500000</v>
      </c>
      <c r="H11" s="49"/>
      <c r="K11" s="40" t="s">
        <v>197</v>
      </c>
      <c r="M11" s="40">
        <f>2400000*2*3</f>
        <v>14400000</v>
      </c>
    </row>
    <row r="12" spans="1:13" ht="31.5" x14ac:dyDescent="0.25">
      <c r="A12" s="11">
        <v>6</v>
      </c>
      <c r="B12" s="9" t="s">
        <v>179</v>
      </c>
      <c r="C12" s="11">
        <v>20</v>
      </c>
      <c r="D12" s="11">
        <v>98</v>
      </c>
      <c r="E12" s="38" t="str">
        <f t="shared" si="2"/>
        <v>Người/ngày</v>
      </c>
      <c r="F12" s="12">
        <v>10000</v>
      </c>
      <c r="G12" s="66">
        <f t="shared" ref="G12:G18" si="3">F12*D12*C12</f>
        <v>19600000</v>
      </c>
      <c r="H12" s="49"/>
      <c r="K12" s="40" t="s">
        <v>199</v>
      </c>
      <c r="M12" s="40">
        <f>350000*3*2</f>
        <v>2100000</v>
      </c>
    </row>
    <row r="13" spans="1:13" ht="47.25" x14ac:dyDescent="0.25">
      <c r="A13" s="11">
        <v>7</v>
      </c>
      <c r="B13" s="9" t="s">
        <v>180</v>
      </c>
      <c r="C13" s="11">
        <v>30</v>
      </c>
      <c r="D13" s="11">
        <v>91</v>
      </c>
      <c r="E13" s="38" t="str">
        <f t="shared" si="2"/>
        <v>Người/ngày</v>
      </c>
      <c r="F13" s="12">
        <f t="shared" si="2"/>
        <v>10000</v>
      </c>
      <c r="G13" s="66">
        <f t="shared" si="3"/>
        <v>27300000</v>
      </c>
      <c r="H13" s="49"/>
      <c r="K13" s="40" t="s">
        <v>198</v>
      </c>
      <c r="M13" s="40">
        <f>200000*2*3</f>
        <v>1200000</v>
      </c>
    </row>
    <row r="14" spans="1:13" ht="31.5" x14ac:dyDescent="0.25">
      <c r="A14" s="11">
        <v>8</v>
      </c>
      <c r="B14" s="9" t="s">
        <v>181</v>
      </c>
      <c r="C14" s="11">
        <v>10</v>
      </c>
      <c r="D14" s="11">
        <v>60</v>
      </c>
      <c r="E14" s="38" t="str">
        <f t="shared" si="2"/>
        <v>Người/ngày</v>
      </c>
      <c r="F14" s="12">
        <v>20000</v>
      </c>
      <c r="G14" s="66">
        <f t="shared" si="3"/>
        <v>12000000</v>
      </c>
      <c r="H14" s="49"/>
    </row>
    <row r="15" spans="1:13" ht="31.5" x14ac:dyDescent="0.25">
      <c r="A15" s="11">
        <v>9</v>
      </c>
      <c r="B15" s="9" t="s">
        <v>182</v>
      </c>
      <c r="C15" s="11">
        <v>7</v>
      </c>
      <c r="D15" s="11">
        <v>42</v>
      </c>
      <c r="E15" s="38" t="str">
        <f t="shared" si="2"/>
        <v>Người/ngày</v>
      </c>
      <c r="F15" s="12">
        <v>30000</v>
      </c>
      <c r="G15" s="66">
        <f t="shared" si="3"/>
        <v>8820000</v>
      </c>
      <c r="H15" s="49"/>
    </row>
    <row r="16" spans="1:13" ht="63" x14ac:dyDescent="0.25">
      <c r="A16" s="11">
        <v>10</v>
      </c>
      <c r="B16" s="9" t="s">
        <v>183</v>
      </c>
      <c r="C16" s="11">
        <v>2</v>
      </c>
      <c r="D16" s="11">
        <v>90</v>
      </c>
      <c r="E16" s="38" t="str">
        <f t="shared" si="2"/>
        <v>Người/ngày</v>
      </c>
      <c r="F16" s="12">
        <f t="shared" si="2"/>
        <v>30000</v>
      </c>
      <c r="G16" s="66">
        <f t="shared" si="3"/>
        <v>5400000</v>
      </c>
      <c r="H16" s="48">
        <f>F16*D16*C16</f>
        <v>5400000</v>
      </c>
    </row>
    <row r="17" spans="1:8" ht="78.75" x14ac:dyDescent="0.25">
      <c r="A17" s="11">
        <v>11</v>
      </c>
      <c r="B17" s="9" t="s">
        <v>184</v>
      </c>
      <c r="C17" s="11">
        <v>2</v>
      </c>
      <c r="D17" s="11">
        <v>90</v>
      </c>
      <c r="E17" s="38" t="str">
        <f t="shared" si="2"/>
        <v>Người/ngày</v>
      </c>
      <c r="F17" s="12">
        <f t="shared" si="2"/>
        <v>30000</v>
      </c>
      <c r="G17" s="66">
        <f t="shared" si="3"/>
        <v>5400000</v>
      </c>
      <c r="H17" s="48">
        <f>F17*D17*C17</f>
        <v>5400000</v>
      </c>
    </row>
    <row r="18" spans="1:8" ht="47.25" x14ac:dyDescent="0.25">
      <c r="A18" s="11">
        <v>12</v>
      </c>
      <c r="B18" s="9" t="s">
        <v>185</v>
      </c>
      <c r="C18" s="11">
        <v>3</v>
      </c>
      <c r="D18" s="11">
        <v>80</v>
      </c>
      <c r="E18" s="38" t="str">
        <f t="shared" si="2"/>
        <v>Người/ngày</v>
      </c>
      <c r="F18" s="12">
        <f t="shared" si="2"/>
        <v>30000</v>
      </c>
      <c r="G18" s="66">
        <f t="shared" si="3"/>
        <v>7200000</v>
      </c>
      <c r="H18" s="48">
        <f>C18*D18*F18</f>
        <v>7200000</v>
      </c>
    </row>
    <row r="19" spans="1:8" s="44" customFormat="1" ht="31.5" x14ac:dyDescent="0.25">
      <c r="A19" s="50" t="s">
        <v>76</v>
      </c>
      <c r="B19" s="33" t="s">
        <v>186</v>
      </c>
      <c r="C19" s="50"/>
      <c r="D19" s="50"/>
      <c r="E19" s="51"/>
      <c r="F19" s="52"/>
      <c r="G19" s="67">
        <f>SUM(G20:G23)</f>
        <v>51300000</v>
      </c>
      <c r="H19" s="52"/>
    </row>
    <row r="20" spans="1:8" ht="31.5" x14ac:dyDescent="0.25">
      <c r="A20" s="11">
        <v>1</v>
      </c>
      <c r="B20" s="20" t="s">
        <v>187</v>
      </c>
      <c r="C20" s="11">
        <v>4</v>
      </c>
      <c r="D20" s="11">
        <v>113</v>
      </c>
      <c r="E20" s="38" t="str">
        <f>E18</f>
        <v>Người/ngày</v>
      </c>
      <c r="F20" s="12">
        <v>30000</v>
      </c>
      <c r="G20" s="68">
        <f>C20*D20*F20</f>
        <v>13560000</v>
      </c>
      <c r="H20" s="12"/>
    </row>
    <row r="21" spans="1:8" ht="63" x14ac:dyDescent="0.25">
      <c r="A21" s="11">
        <v>2</v>
      </c>
      <c r="B21" s="20" t="s">
        <v>188</v>
      </c>
      <c r="C21" s="11">
        <v>2</v>
      </c>
      <c r="D21" s="11">
        <v>60</v>
      </c>
      <c r="E21" s="38" t="str">
        <f>E20</f>
        <v>Người/ngày</v>
      </c>
      <c r="F21" s="12">
        <v>30000</v>
      </c>
      <c r="G21" s="68">
        <f t="shared" ref="G21:G22" si="4">C21*D21*F21</f>
        <v>3600000</v>
      </c>
      <c r="H21" s="12"/>
    </row>
    <row r="22" spans="1:8" ht="47.25" x14ac:dyDescent="0.25">
      <c r="A22" s="11">
        <v>3</v>
      </c>
      <c r="B22" s="20" t="s">
        <v>189</v>
      </c>
      <c r="C22" s="11">
        <v>2</v>
      </c>
      <c r="D22" s="11">
        <v>367</v>
      </c>
      <c r="E22" s="38" t="str">
        <f t="shared" ref="E22:F24" si="5">E21</f>
        <v>Người/ngày</v>
      </c>
      <c r="F22" s="12">
        <f t="shared" si="5"/>
        <v>30000</v>
      </c>
      <c r="G22" s="68">
        <f t="shared" si="4"/>
        <v>22020000</v>
      </c>
      <c r="H22" s="12"/>
    </row>
    <row r="23" spans="1:8" ht="47.25" x14ac:dyDescent="0.25">
      <c r="A23" s="53">
        <v>4</v>
      </c>
      <c r="B23" s="54" t="s">
        <v>190</v>
      </c>
      <c r="C23" s="53">
        <v>2</v>
      </c>
      <c r="D23" s="53">
        <v>202</v>
      </c>
      <c r="E23" s="69" t="str">
        <f t="shared" si="5"/>
        <v>Người/ngày</v>
      </c>
      <c r="F23" s="55">
        <f t="shared" si="5"/>
        <v>30000</v>
      </c>
      <c r="G23" s="70">
        <f>C23*D23*F23</f>
        <v>12120000</v>
      </c>
      <c r="H23" s="57"/>
    </row>
    <row r="24" spans="1:8" ht="27" customHeight="1" x14ac:dyDescent="0.25">
      <c r="A24" s="58" t="s">
        <v>76</v>
      </c>
      <c r="B24" s="59" t="s">
        <v>191</v>
      </c>
      <c r="C24" s="60">
        <v>7</v>
      </c>
      <c r="D24" s="60">
        <v>116</v>
      </c>
      <c r="E24" s="39" t="str">
        <f t="shared" si="5"/>
        <v>Người/ngày</v>
      </c>
      <c r="F24" s="61">
        <v>30000</v>
      </c>
      <c r="G24" s="71">
        <f>C24*D24*F24</f>
        <v>24360000</v>
      </c>
      <c r="H24" s="61"/>
    </row>
    <row r="25" spans="1:8" x14ac:dyDescent="0.25">
      <c r="A25" s="42"/>
    </row>
    <row r="26" spans="1:8" x14ac:dyDescent="0.25">
      <c r="A26" s="42"/>
    </row>
    <row r="27" spans="1:8" x14ac:dyDescent="0.25">
      <c r="A27" s="42"/>
    </row>
    <row r="28" spans="1:8" x14ac:dyDescent="0.25">
      <c r="A28" s="42"/>
    </row>
    <row r="29" spans="1:8" x14ac:dyDescent="0.25">
      <c r="A29" s="42"/>
    </row>
    <row r="30" spans="1:8" x14ac:dyDescent="0.25">
      <c r="A30" s="42"/>
    </row>
  </sheetData>
  <mergeCells count="2">
    <mergeCell ref="A1:H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1D93-64D4-4F54-9E8C-575D8AF96F69}">
  <dimension ref="A1:E47"/>
  <sheetViews>
    <sheetView workbookViewId="0">
      <selection activeCell="C3" sqref="C3"/>
    </sheetView>
  </sheetViews>
  <sheetFormatPr defaultRowHeight="15.75" x14ac:dyDescent="0.25"/>
  <cols>
    <col min="1" max="1" width="6.875" style="3" customWidth="1"/>
    <col min="2" max="2" width="35.25" style="3" customWidth="1"/>
    <col min="3" max="3" width="69" customWidth="1"/>
    <col min="4" max="4" width="68.125" customWidth="1"/>
    <col min="5" max="5" width="32.5" customWidth="1"/>
  </cols>
  <sheetData>
    <row r="1" spans="1:5" ht="28.5" customHeight="1" x14ac:dyDescent="0.25">
      <c r="A1" s="102" t="s">
        <v>65</v>
      </c>
      <c r="B1" s="102"/>
      <c r="C1" s="102"/>
      <c r="D1" s="102"/>
      <c r="E1" s="102"/>
    </row>
    <row r="2" spans="1:5" ht="28.5" customHeight="1" x14ac:dyDescent="0.25">
      <c r="A2" s="105" t="str">
        <f>' Biểu 02 DK KPNU tại NQ'!A2:H2</f>
        <v>(Kèm theo Tờ trình số:             /TTr-UBND ngày           /7/2023 của UBND tỉnh)</v>
      </c>
      <c r="B2" s="105"/>
      <c r="C2" s="105"/>
      <c r="D2" s="105"/>
      <c r="E2" s="105"/>
    </row>
    <row r="3" spans="1:5" ht="22.5" customHeight="1" x14ac:dyDescent="0.25"/>
    <row r="4" spans="1:5" s="1" customFormat="1" ht="41.25" customHeight="1" x14ac:dyDescent="0.25">
      <c r="A4" s="29" t="s">
        <v>1</v>
      </c>
      <c r="B4" s="29" t="s">
        <v>68</v>
      </c>
      <c r="C4" s="29" t="s">
        <v>69</v>
      </c>
      <c r="D4" s="29" t="s">
        <v>70</v>
      </c>
      <c r="E4" s="29" t="s">
        <v>66</v>
      </c>
    </row>
    <row r="5" spans="1:5" s="1" customFormat="1" ht="41.25" customHeight="1" x14ac:dyDescent="0.25">
      <c r="A5" s="5" t="s">
        <v>11</v>
      </c>
      <c r="B5" s="6" t="s">
        <v>67</v>
      </c>
      <c r="C5" s="6" t="s">
        <v>71</v>
      </c>
      <c r="D5" s="7" t="s">
        <v>73</v>
      </c>
      <c r="E5" s="7"/>
    </row>
    <row r="6" spans="1:5" ht="108" customHeight="1" x14ac:dyDescent="0.25">
      <c r="A6" s="8"/>
      <c r="B6" s="8"/>
      <c r="C6" s="21" t="s">
        <v>72</v>
      </c>
      <c r="D6" s="21" t="s">
        <v>74</v>
      </c>
      <c r="E6" s="21" t="s">
        <v>75</v>
      </c>
    </row>
    <row r="7" spans="1:5" s="1" customFormat="1" ht="62.25" customHeight="1" x14ac:dyDescent="0.25">
      <c r="A7" s="30" t="s">
        <v>76</v>
      </c>
      <c r="B7" s="33" t="s">
        <v>77</v>
      </c>
      <c r="C7" s="31" t="s">
        <v>78</v>
      </c>
      <c r="D7" s="31" t="s">
        <v>88</v>
      </c>
      <c r="E7" s="13" t="s">
        <v>136</v>
      </c>
    </row>
    <row r="8" spans="1:5" s="4" customFormat="1" ht="73.5" customHeight="1" x14ac:dyDescent="0.25">
      <c r="A8" s="8"/>
      <c r="B8" s="8"/>
      <c r="C8" s="21" t="s">
        <v>79</v>
      </c>
      <c r="D8" s="21" t="s">
        <v>79</v>
      </c>
      <c r="E8" s="14"/>
    </row>
    <row r="9" spans="1:5" s="4" customFormat="1" ht="39.75" customHeight="1" x14ac:dyDescent="0.25">
      <c r="A9" s="8"/>
      <c r="B9" s="8"/>
      <c r="C9" s="21" t="s">
        <v>80</v>
      </c>
      <c r="D9" s="21" t="s">
        <v>81</v>
      </c>
      <c r="E9" s="14"/>
    </row>
    <row r="10" spans="1:5" s="4" customFormat="1" ht="70.5" customHeight="1" x14ac:dyDescent="0.25">
      <c r="A10" s="8"/>
      <c r="B10" s="8"/>
      <c r="C10" s="13"/>
      <c r="D10" s="21" t="s">
        <v>82</v>
      </c>
      <c r="E10" s="14"/>
    </row>
    <row r="11" spans="1:5" s="4" customFormat="1" ht="75.75" customHeight="1" x14ac:dyDescent="0.25">
      <c r="A11" s="8"/>
      <c r="B11" s="8"/>
      <c r="C11" s="13"/>
      <c r="D11" s="21" t="s">
        <v>83</v>
      </c>
      <c r="E11" s="14"/>
    </row>
    <row r="12" spans="1:5" s="4" customFormat="1" ht="90.75" customHeight="1" x14ac:dyDescent="0.25">
      <c r="A12" s="8"/>
      <c r="B12" s="8"/>
      <c r="C12" s="13"/>
      <c r="D12" s="21" t="s">
        <v>84</v>
      </c>
      <c r="E12" s="14"/>
    </row>
    <row r="13" spans="1:5" s="4" customFormat="1" ht="54" customHeight="1" x14ac:dyDescent="0.25">
      <c r="A13" s="8"/>
      <c r="B13" s="8"/>
      <c r="C13" s="13"/>
      <c r="D13" s="21" t="s">
        <v>85</v>
      </c>
      <c r="E13" s="14"/>
    </row>
    <row r="14" spans="1:5" s="4" customFormat="1" ht="89.25" customHeight="1" x14ac:dyDescent="0.25">
      <c r="A14" s="16"/>
      <c r="B14" s="16"/>
      <c r="C14" s="14"/>
      <c r="D14" s="21" t="s">
        <v>86</v>
      </c>
      <c r="E14" s="14"/>
    </row>
    <row r="15" spans="1:5" s="4" customFormat="1" ht="57" customHeight="1" x14ac:dyDescent="0.25">
      <c r="A15" s="8"/>
      <c r="B15" s="8"/>
      <c r="C15" s="13"/>
      <c r="D15" s="21" t="s">
        <v>87</v>
      </c>
      <c r="E15" s="14"/>
    </row>
    <row r="16" spans="1:5" s="4" customFormat="1" ht="103.5" customHeight="1" x14ac:dyDescent="0.25">
      <c r="A16" s="8" t="s">
        <v>89</v>
      </c>
      <c r="B16" s="30" t="s">
        <v>90</v>
      </c>
      <c r="C16" s="31" t="s">
        <v>91</v>
      </c>
      <c r="D16" s="31" t="s">
        <v>93</v>
      </c>
      <c r="E16" s="32"/>
    </row>
    <row r="17" spans="1:5" s="4" customFormat="1" ht="117" customHeight="1" x14ac:dyDescent="0.25">
      <c r="A17" s="8"/>
      <c r="B17" s="8"/>
      <c r="C17" s="21" t="s">
        <v>92</v>
      </c>
      <c r="D17" s="21" t="s">
        <v>94</v>
      </c>
      <c r="E17" s="14"/>
    </row>
    <row r="18" spans="1:5" s="4" customFormat="1" ht="30" customHeight="1" x14ac:dyDescent="0.25">
      <c r="A18" s="8"/>
      <c r="B18" s="8"/>
      <c r="C18" s="108"/>
      <c r="D18" s="21" t="s">
        <v>95</v>
      </c>
      <c r="E18" s="14"/>
    </row>
    <row r="19" spans="1:5" s="4" customFormat="1" ht="94.5" x14ac:dyDescent="0.25">
      <c r="A19" s="8"/>
      <c r="B19" s="8"/>
      <c r="C19" s="108"/>
      <c r="D19" s="21" t="s">
        <v>96</v>
      </c>
      <c r="E19" s="14"/>
    </row>
    <row r="20" spans="1:5" s="4" customFormat="1" ht="81.75" customHeight="1" x14ac:dyDescent="0.25">
      <c r="A20" s="8"/>
      <c r="B20" s="8"/>
      <c r="C20" s="18"/>
      <c r="D20" s="21" t="s">
        <v>97</v>
      </c>
      <c r="E20" s="14"/>
    </row>
    <row r="21" spans="1:5" s="4" customFormat="1" ht="56.25" customHeight="1" x14ac:dyDescent="0.25">
      <c r="A21" s="8"/>
      <c r="B21" s="33" t="s">
        <v>98</v>
      </c>
      <c r="C21" s="25"/>
      <c r="D21" s="33"/>
      <c r="E21" s="106" t="s">
        <v>103</v>
      </c>
    </row>
    <row r="22" spans="1:5" s="4" customFormat="1" ht="102.75" customHeight="1" x14ac:dyDescent="0.25">
      <c r="A22" s="8"/>
      <c r="B22" s="21" t="s">
        <v>104</v>
      </c>
      <c r="C22" s="25"/>
      <c r="D22" s="20" t="s">
        <v>99</v>
      </c>
      <c r="E22" s="106"/>
    </row>
    <row r="23" spans="1:5" s="4" customFormat="1" ht="36.75" customHeight="1" x14ac:dyDescent="0.25">
      <c r="A23" s="8"/>
      <c r="B23" s="8"/>
      <c r="C23" s="13"/>
      <c r="D23" s="21" t="s">
        <v>100</v>
      </c>
      <c r="E23" s="106"/>
    </row>
    <row r="24" spans="1:5" s="4" customFormat="1" ht="76.5" customHeight="1" x14ac:dyDescent="0.25">
      <c r="A24" s="8"/>
      <c r="B24" s="8"/>
      <c r="C24" s="13"/>
      <c r="D24" s="21" t="s">
        <v>101</v>
      </c>
      <c r="E24" s="106"/>
    </row>
    <row r="25" spans="1:5" s="4" customFormat="1" ht="40.5" customHeight="1" x14ac:dyDescent="0.25">
      <c r="A25" s="16"/>
      <c r="B25" s="16"/>
      <c r="C25" s="14"/>
      <c r="D25" s="21" t="s">
        <v>102</v>
      </c>
      <c r="E25" s="106"/>
    </row>
    <row r="26" spans="1:5" s="4" customFormat="1" ht="120" customHeight="1" x14ac:dyDescent="0.25">
      <c r="A26" s="16"/>
      <c r="B26" s="21" t="s">
        <v>105</v>
      </c>
      <c r="C26" s="21" t="s">
        <v>109</v>
      </c>
      <c r="D26" s="13" t="s">
        <v>110</v>
      </c>
      <c r="E26" s="14"/>
    </row>
    <row r="27" spans="1:5" s="4" customFormat="1" ht="68.25" customHeight="1" x14ac:dyDescent="0.25">
      <c r="A27" s="16"/>
      <c r="B27" s="16"/>
      <c r="C27" s="21" t="s">
        <v>105</v>
      </c>
      <c r="D27" s="107" t="s">
        <v>108</v>
      </c>
      <c r="E27" s="14"/>
    </row>
    <row r="28" spans="1:5" s="4" customFormat="1" ht="58.5" customHeight="1" x14ac:dyDescent="0.25">
      <c r="A28" s="16"/>
      <c r="B28" s="16"/>
      <c r="C28" s="21" t="s">
        <v>106</v>
      </c>
      <c r="D28" s="107"/>
      <c r="E28" s="14"/>
    </row>
    <row r="29" spans="1:5" ht="59.25" customHeight="1" x14ac:dyDescent="0.25">
      <c r="A29" s="8"/>
      <c r="B29" s="8"/>
      <c r="C29" s="21" t="s">
        <v>107</v>
      </c>
      <c r="D29" s="107"/>
      <c r="E29" s="10"/>
    </row>
    <row r="30" spans="1:5" s="1" customFormat="1" ht="40.5" customHeight="1" x14ac:dyDescent="0.25">
      <c r="A30" s="34"/>
      <c r="B30" s="35" t="s">
        <v>115</v>
      </c>
      <c r="C30" s="32"/>
      <c r="D30" s="31" t="s">
        <v>116</v>
      </c>
      <c r="E30" s="32"/>
    </row>
    <row r="31" spans="1:5" ht="39" customHeight="1" x14ac:dyDescent="0.25">
      <c r="A31" s="36"/>
      <c r="B31" s="36"/>
      <c r="C31" s="10"/>
      <c r="D31" s="13" t="s">
        <v>111</v>
      </c>
      <c r="E31" s="10"/>
    </row>
    <row r="32" spans="1:5" ht="72.75" customHeight="1" x14ac:dyDescent="0.25">
      <c r="A32" s="36"/>
      <c r="B32" s="36"/>
      <c r="C32" s="10"/>
      <c r="D32" s="13" t="s">
        <v>112</v>
      </c>
      <c r="E32" s="10"/>
    </row>
    <row r="33" spans="1:5" ht="84.75" customHeight="1" x14ac:dyDescent="0.25">
      <c r="A33" s="36"/>
      <c r="B33" s="36"/>
      <c r="C33" s="10"/>
      <c r="D33" s="13" t="s">
        <v>113</v>
      </c>
      <c r="E33" s="10"/>
    </row>
    <row r="34" spans="1:5" ht="38.25" customHeight="1" x14ac:dyDescent="0.25">
      <c r="A34" s="36"/>
      <c r="B34" s="36"/>
      <c r="C34" s="10"/>
      <c r="D34" s="13" t="s">
        <v>114</v>
      </c>
      <c r="E34" s="10"/>
    </row>
    <row r="35" spans="1:5" x14ac:dyDescent="0.25">
      <c r="A35" s="36"/>
      <c r="B35" s="36"/>
      <c r="C35" s="10"/>
      <c r="D35" s="10"/>
      <c r="E35" s="10"/>
    </row>
    <row r="36" spans="1:5" s="1" customFormat="1" x14ac:dyDescent="0.25">
      <c r="A36" s="34"/>
      <c r="B36" s="31" t="s">
        <v>117</v>
      </c>
      <c r="C36" s="31" t="s">
        <v>118</v>
      </c>
      <c r="D36" s="31" t="s">
        <v>121</v>
      </c>
      <c r="E36" s="32"/>
    </row>
    <row r="37" spans="1:5" ht="89.25" customHeight="1" x14ac:dyDescent="0.25">
      <c r="A37" s="36"/>
      <c r="B37" s="36"/>
      <c r="C37" s="13" t="s">
        <v>119</v>
      </c>
      <c r="D37" s="13" t="s">
        <v>43</v>
      </c>
      <c r="E37" s="10"/>
    </row>
    <row r="38" spans="1:5" ht="94.5" x14ac:dyDescent="0.25">
      <c r="A38" s="36"/>
      <c r="B38" s="36"/>
      <c r="C38" s="13" t="s">
        <v>120</v>
      </c>
      <c r="D38" s="13" t="s">
        <v>45</v>
      </c>
      <c r="E38" s="10"/>
    </row>
    <row r="39" spans="1:5" x14ac:dyDescent="0.25">
      <c r="A39" s="36"/>
      <c r="B39" s="36"/>
      <c r="C39" s="10"/>
      <c r="D39" s="10"/>
      <c r="E39" s="10"/>
    </row>
    <row r="40" spans="1:5" ht="56.25" customHeight="1" x14ac:dyDescent="0.25">
      <c r="A40" s="36"/>
      <c r="B40" s="31" t="s">
        <v>122</v>
      </c>
      <c r="C40" s="31" t="s">
        <v>123</v>
      </c>
      <c r="D40" s="31" t="s">
        <v>129</v>
      </c>
      <c r="E40" s="10"/>
    </row>
    <row r="41" spans="1:5" ht="91.5" customHeight="1" x14ac:dyDescent="0.25">
      <c r="A41" s="36"/>
      <c r="B41" s="36"/>
      <c r="C41" s="13" t="s">
        <v>124</v>
      </c>
      <c r="D41" s="13" t="s">
        <v>46</v>
      </c>
      <c r="E41" s="10"/>
    </row>
    <row r="42" spans="1:5" s="1" customFormat="1" ht="77.25" customHeight="1" x14ac:dyDescent="0.25">
      <c r="A42" s="34"/>
      <c r="B42" s="31" t="s">
        <v>125</v>
      </c>
      <c r="C42" s="31" t="s">
        <v>128</v>
      </c>
      <c r="D42" s="31" t="s">
        <v>130</v>
      </c>
      <c r="E42" s="32"/>
    </row>
    <row r="43" spans="1:5" ht="90.75" customHeight="1" x14ac:dyDescent="0.25">
      <c r="A43" s="36"/>
      <c r="B43" s="13"/>
      <c r="C43" s="13" t="s">
        <v>126</v>
      </c>
      <c r="D43" s="13" t="s">
        <v>52</v>
      </c>
      <c r="E43" s="10"/>
    </row>
    <row r="44" spans="1:5" ht="94.5" x14ac:dyDescent="0.25">
      <c r="A44" s="36"/>
      <c r="B44" s="36"/>
      <c r="C44" s="10"/>
      <c r="D44" s="13" t="s">
        <v>127</v>
      </c>
      <c r="E44" s="10"/>
    </row>
    <row r="45" spans="1:5" ht="37.5" customHeight="1" x14ac:dyDescent="0.25">
      <c r="A45" s="36"/>
      <c r="B45" s="31" t="s">
        <v>131</v>
      </c>
      <c r="C45" s="10"/>
      <c r="D45" s="31" t="s">
        <v>132</v>
      </c>
      <c r="E45" s="10"/>
    </row>
    <row r="46" spans="1:5" ht="34.5" customHeight="1" x14ac:dyDescent="0.25">
      <c r="A46" s="36"/>
      <c r="B46" s="36"/>
      <c r="C46" s="10" t="s">
        <v>134</v>
      </c>
      <c r="D46" s="13" t="s">
        <v>135</v>
      </c>
      <c r="E46" s="10"/>
    </row>
    <row r="47" spans="1:5" ht="94.5" x14ac:dyDescent="0.25">
      <c r="A47" s="37"/>
      <c r="B47" s="37"/>
      <c r="C47" s="23"/>
      <c r="D47" s="24" t="s">
        <v>133</v>
      </c>
      <c r="E47" s="23"/>
    </row>
  </sheetData>
  <mergeCells count="5">
    <mergeCell ref="E21:E25"/>
    <mergeCell ref="D27:D29"/>
    <mergeCell ref="C18:C19"/>
    <mergeCell ref="A1:E1"/>
    <mergeCell ref="A2:E2"/>
  </mergeCells>
  <hyperlinks>
    <hyperlink ref="D19" r:id="rId1" tooltip="Nghị định 60/2021/NĐ-CP" display="https://thuvienphapluat.vn/van-ban/bo-may-hanh-chinh/nghi-dinh-60-2021-nd-cp-co-che-tu-chu-tai-chinh-cua-don-vi-su-nghiep-cong-lap-478766.aspx" xr:uid="{E2C23B08-0DC6-4A4F-896E-DC17ABE5123D}"/>
    <hyperlink ref="D33" r:id="rId2" tooltip="Nghị định 73/2019/NĐ-CP" display="https://thuvienphapluat.vn/van-ban/cong-nghe-thong-tin/nghi-dinh-73-2019-nd-cp-quan-ly-dau-tu-ung-dung-cong-nghe-thong-tin-su-dung-nguon-von-ngan-sach-423247.aspx" xr:uid="{6CB669EB-1346-4857-9010-19D977966C86}"/>
    <hyperlink ref="D41" r:id="rId3" tooltip="Thông tư 76/2018/TT-BTC" display="https://thuvienphapluat.vn/van-ban/tai-chinh-nha-nuoc/thong-tu-76-2018-tt-btc-muc-chi-xay-dung-chuong-trinh-bien-soan-giao-trinh-giao-duc-dai-hoc-393221.aspx" xr:uid="{BE0800F9-B0EF-43BC-91D8-C1EDBC8E2342}"/>
    <hyperlink ref="C41" r:id="rId4" tooltip="Thông tư 123/2009/TT-BTC" display="https://thuvienphapluat.vn/van-ban/tai-chinh-nha-nuoc/thong-tu-123-2009-tt-btc-muc-chi-xay-dung-chuong-trinh-khung-bien-soan-giao-trinh-mon-hoc-nganh-dao-tao-dai-hoc-cao-dang-trung-cap-chuyen-nghiep-90256.aspx" xr:uid="{AF74C97D-806B-46BB-AEAC-91CA64000FAB}"/>
  </hyperlinks>
  <pageMargins left="0.7" right="0.7" top="0.75" bottom="0.75" header="0.3" footer="0.3"/>
  <pageSetup paperSize="9"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3CBE-9F1F-417D-97D0-0CA5FE8A49C4}">
  <dimension ref="A1:H26"/>
  <sheetViews>
    <sheetView tabSelected="1" workbookViewId="0">
      <pane xSplit="1" ySplit="4" topLeftCell="B5" activePane="bottomRight" state="frozen"/>
      <selection pane="topRight" activeCell="B1" sqref="B1"/>
      <selection pane="bottomLeft" activeCell="A4" sqref="A4"/>
      <selection pane="bottomRight" sqref="A1:H1"/>
    </sheetView>
  </sheetViews>
  <sheetFormatPr defaultRowHeight="15.75" x14ac:dyDescent="0.25"/>
  <cols>
    <col min="1" max="1" width="6.875" style="3" customWidth="1"/>
    <col min="2" max="2" width="35.25" customWidth="1"/>
    <col min="3" max="3" width="10.25" customWidth="1"/>
    <col min="4" max="4" width="44.75" customWidth="1"/>
    <col min="5" max="5" width="32.375" customWidth="1"/>
    <col min="6" max="6" width="21.75" customWidth="1"/>
    <col min="7" max="7" width="31.875" customWidth="1"/>
    <col min="8" max="8" width="46.25" customWidth="1"/>
  </cols>
  <sheetData>
    <row r="1" spans="1:8" ht="24.75" customHeight="1" x14ac:dyDescent="0.25">
      <c r="A1" s="110" t="s">
        <v>0</v>
      </c>
      <c r="B1" s="110"/>
      <c r="C1" s="110"/>
      <c r="D1" s="110"/>
      <c r="E1" s="110"/>
      <c r="F1" s="110"/>
      <c r="G1" s="110"/>
      <c r="H1" s="110"/>
    </row>
    <row r="2" spans="1:8" ht="24.75" customHeight="1" x14ac:dyDescent="0.25">
      <c r="A2" s="115" t="str">
        <f>'Biểu 03 Biểu so sánh 2 TT'!A2:E2</f>
        <v>(Kèm theo Tờ trình số:             /TTr-UBND ngày           /7/2023 của UBND tỉnh)</v>
      </c>
      <c r="B2" s="115"/>
      <c r="C2" s="115"/>
      <c r="D2" s="115"/>
      <c r="E2" s="115"/>
      <c r="F2" s="115"/>
      <c r="G2" s="115"/>
      <c r="H2" s="115"/>
    </row>
    <row r="4" spans="1:8" s="1" customFormat="1" ht="90" customHeight="1" x14ac:dyDescent="0.25">
      <c r="A4" s="76" t="s">
        <v>1</v>
      </c>
      <c r="B4" s="76" t="s">
        <v>137</v>
      </c>
      <c r="C4" s="76" t="s">
        <v>13</v>
      </c>
      <c r="D4" s="76" t="s">
        <v>138</v>
      </c>
      <c r="E4" s="76" t="s">
        <v>6</v>
      </c>
      <c r="F4" s="76" t="s">
        <v>7</v>
      </c>
      <c r="G4" s="76" t="s">
        <v>8</v>
      </c>
      <c r="H4" s="76" t="s">
        <v>9</v>
      </c>
    </row>
    <row r="5" spans="1:8" s="1" customFormat="1" ht="41.25" customHeight="1" x14ac:dyDescent="0.25">
      <c r="A5" s="77" t="s">
        <v>11</v>
      </c>
      <c r="B5" s="78" t="s">
        <v>10</v>
      </c>
      <c r="C5" s="79"/>
      <c r="D5" s="79"/>
      <c r="E5" s="79"/>
      <c r="F5" s="79"/>
      <c r="G5" s="79"/>
      <c r="H5" s="79"/>
    </row>
    <row r="6" spans="1:8" ht="54" customHeight="1" x14ac:dyDescent="0.25">
      <c r="A6" s="80">
        <v>1</v>
      </c>
      <c r="B6" s="81" t="s">
        <v>154</v>
      </c>
      <c r="C6" s="82"/>
      <c r="D6" s="75">
        <v>40000</v>
      </c>
      <c r="E6" s="75">
        <v>2000</v>
      </c>
      <c r="F6" s="75">
        <f>D6-E6</f>
        <v>38000</v>
      </c>
      <c r="G6" s="75"/>
      <c r="H6" s="112" t="s">
        <v>151</v>
      </c>
    </row>
    <row r="7" spans="1:8" s="4" customFormat="1" ht="33" customHeight="1" x14ac:dyDescent="0.25">
      <c r="A7" s="80" t="s">
        <v>139</v>
      </c>
      <c r="B7" s="81" t="s">
        <v>140</v>
      </c>
      <c r="C7" s="82"/>
      <c r="D7" s="75"/>
      <c r="E7" s="83"/>
      <c r="F7" s="83"/>
      <c r="G7" s="83"/>
      <c r="H7" s="114"/>
    </row>
    <row r="8" spans="1:8" s="4" customFormat="1" ht="33" customHeight="1" x14ac:dyDescent="0.25">
      <c r="A8" s="80" t="s">
        <v>142</v>
      </c>
      <c r="B8" s="84" t="s">
        <v>141</v>
      </c>
      <c r="C8" s="82" t="s">
        <v>29</v>
      </c>
      <c r="D8" s="75"/>
      <c r="E8" s="83"/>
      <c r="F8" s="83"/>
      <c r="G8" s="83">
        <v>30000</v>
      </c>
      <c r="H8" s="114"/>
    </row>
    <row r="9" spans="1:8" s="4" customFormat="1" ht="41.25" customHeight="1" x14ac:dyDescent="0.25">
      <c r="A9" s="80" t="s">
        <v>142</v>
      </c>
      <c r="B9" s="84" t="s">
        <v>143</v>
      </c>
      <c r="C9" s="82" t="s">
        <v>29</v>
      </c>
      <c r="D9" s="75"/>
      <c r="E9" s="83"/>
      <c r="F9" s="83"/>
      <c r="G9" s="83">
        <v>20000</v>
      </c>
      <c r="H9" s="114"/>
    </row>
    <row r="10" spans="1:8" s="4" customFormat="1" ht="39.75" customHeight="1" x14ac:dyDescent="0.25">
      <c r="A10" s="80" t="s">
        <v>142</v>
      </c>
      <c r="B10" s="84" t="s">
        <v>144</v>
      </c>
      <c r="C10" s="82" t="s">
        <v>29</v>
      </c>
      <c r="D10" s="75"/>
      <c r="E10" s="83"/>
      <c r="F10" s="83"/>
      <c r="G10" s="83">
        <v>10000</v>
      </c>
      <c r="H10" s="114"/>
    </row>
    <row r="11" spans="1:8" s="4" customFormat="1" ht="31.5" x14ac:dyDescent="0.25">
      <c r="A11" s="80" t="s">
        <v>145</v>
      </c>
      <c r="B11" s="81" t="s">
        <v>146</v>
      </c>
      <c r="C11" s="82" t="s">
        <v>29</v>
      </c>
      <c r="D11" s="75"/>
      <c r="E11" s="83"/>
      <c r="F11" s="83"/>
      <c r="G11" s="83">
        <v>10000</v>
      </c>
      <c r="H11" s="113"/>
    </row>
    <row r="12" spans="1:8" s="4" customFormat="1" ht="35.25" customHeight="1" x14ac:dyDescent="0.25">
      <c r="A12" s="80">
        <v>2</v>
      </c>
      <c r="B12" s="81" t="s">
        <v>152</v>
      </c>
      <c r="C12" s="82"/>
      <c r="D12" s="83"/>
      <c r="E12" s="83"/>
      <c r="F12" s="83"/>
      <c r="G12" s="85"/>
      <c r="H12" s="86"/>
    </row>
    <row r="13" spans="1:8" s="4" customFormat="1" ht="39.75" customHeight="1" x14ac:dyDescent="0.25">
      <c r="A13" s="80" t="s">
        <v>15</v>
      </c>
      <c r="B13" s="81" t="s">
        <v>42</v>
      </c>
      <c r="C13" s="82"/>
      <c r="D13" s="83"/>
      <c r="E13" s="83"/>
      <c r="F13" s="83"/>
      <c r="G13" s="85"/>
      <c r="H13" s="86"/>
    </row>
    <row r="14" spans="1:8" s="4" customFormat="1" ht="123.75" customHeight="1" x14ac:dyDescent="0.25">
      <c r="A14" s="80"/>
      <c r="B14" s="111" t="s">
        <v>48</v>
      </c>
      <c r="C14" s="82"/>
      <c r="D14" s="81" t="s">
        <v>43</v>
      </c>
      <c r="E14" s="83"/>
      <c r="F14" s="83"/>
      <c r="G14" s="109" t="s">
        <v>156</v>
      </c>
      <c r="H14" s="112" t="s">
        <v>157</v>
      </c>
    </row>
    <row r="15" spans="1:8" s="4" customFormat="1" ht="141.75" x14ac:dyDescent="0.25">
      <c r="A15" s="80"/>
      <c r="B15" s="111"/>
      <c r="C15" s="82"/>
      <c r="D15" s="81" t="s">
        <v>45</v>
      </c>
      <c r="E15" s="83"/>
      <c r="F15" s="83"/>
      <c r="G15" s="109"/>
      <c r="H15" s="113"/>
    </row>
    <row r="16" spans="1:8" s="4" customFormat="1" ht="186" customHeight="1" x14ac:dyDescent="0.25">
      <c r="A16" s="80"/>
      <c r="B16" s="87" t="s">
        <v>49</v>
      </c>
      <c r="C16" s="82"/>
      <c r="D16" s="87" t="s">
        <v>46</v>
      </c>
      <c r="E16" s="87" t="s">
        <v>47</v>
      </c>
      <c r="F16" s="83"/>
      <c r="G16" s="80" t="s">
        <v>158</v>
      </c>
      <c r="H16" s="86"/>
    </row>
    <row r="17" spans="1:8" s="4" customFormat="1" ht="184.5" customHeight="1" x14ac:dyDescent="0.25">
      <c r="A17" s="80"/>
      <c r="B17" s="87" t="s">
        <v>51</v>
      </c>
      <c r="C17" s="82"/>
      <c r="D17" s="88" t="s">
        <v>52</v>
      </c>
      <c r="E17" s="89" t="s">
        <v>53</v>
      </c>
      <c r="F17" s="83"/>
      <c r="G17" s="80" t="s">
        <v>44</v>
      </c>
      <c r="H17" s="80" t="s">
        <v>159</v>
      </c>
    </row>
    <row r="18" spans="1:8" s="4" customFormat="1" ht="36.75" customHeight="1" x14ac:dyDescent="0.25">
      <c r="A18" s="80">
        <v>3</v>
      </c>
      <c r="B18" s="81" t="s">
        <v>153</v>
      </c>
      <c r="C18" s="82"/>
      <c r="D18" s="83"/>
      <c r="E18" s="83"/>
      <c r="F18" s="83"/>
      <c r="G18" s="85"/>
      <c r="H18" s="86"/>
    </row>
    <row r="19" spans="1:8" s="4" customFormat="1" ht="22.5" customHeight="1" x14ac:dyDescent="0.25">
      <c r="A19" s="80" t="s">
        <v>15</v>
      </c>
      <c r="B19" s="81" t="s">
        <v>38</v>
      </c>
      <c r="C19" s="82"/>
      <c r="D19" s="83"/>
      <c r="E19" s="83"/>
      <c r="F19" s="83"/>
      <c r="G19" s="85"/>
      <c r="H19" s="86"/>
    </row>
    <row r="20" spans="1:8" s="4" customFormat="1" ht="60" customHeight="1" x14ac:dyDescent="0.25">
      <c r="A20" s="90"/>
      <c r="B20" s="81" t="s">
        <v>31</v>
      </c>
      <c r="C20" s="80"/>
      <c r="D20" s="85"/>
      <c r="E20" s="85"/>
      <c r="F20" s="83"/>
      <c r="G20" s="85"/>
      <c r="H20" s="86"/>
    </row>
    <row r="21" spans="1:8" s="4" customFormat="1" ht="87.75" customHeight="1" x14ac:dyDescent="0.25">
      <c r="A21" s="90"/>
      <c r="B21" s="81" t="s">
        <v>33</v>
      </c>
      <c r="C21" s="80"/>
      <c r="D21" s="81" t="s">
        <v>36</v>
      </c>
      <c r="E21" s="85"/>
      <c r="F21" s="83"/>
      <c r="G21" s="109" t="s">
        <v>44</v>
      </c>
      <c r="H21" s="112" t="s">
        <v>58</v>
      </c>
    </row>
    <row r="22" spans="1:8" s="4" customFormat="1" ht="126.75" customHeight="1" x14ac:dyDescent="0.25">
      <c r="A22" s="90"/>
      <c r="B22" s="81" t="s">
        <v>34</v>
      </c>
      <c r="C22" s="80"/>
      <c r="D22" s="81" t="s">
        <v>37</v>
      </c>
      <c r="E22" s="86"/>
      <c r="F22" s="83"/>
      <c r="G22" s="109"/>
      <c r="H22" s="113"/>
    </row>
    <row r="23" spans="1:8" s="4" customFormat="1" ht="70.5" customHeight="1" x14ac:dyDescent="0.25">
      <c r="A23" s="90"/>
      <c r="B23" s="81" t="s">
        <v>32</v>
      </c>
      <c r="C23" s="80"/>
      <c r="D23" s="86"/>
      <c r="E23" s="86"/>
      <c r="F23" s="86"/>
      <c r="G23" s="81" t="s">
        <v>55</v>
      </c>
      <c r="H23" s="81" t="s">
        <v>60</v>
      </c>
    </row>
    <row r="24" spans="1:8" ht="177" customHeight="1" x14ac:dyDescent="0.25">
      <c r="A24" s="91" t="s">
        <v>16</v>
      </c>
      <c r="B24" s="92" t="s">
        <v>39</v>
      </c>
      <c r="C24" s="93"/>
      <c r="D24" s="92" t="s">
        <v>40</v>
      </c>
      <c r="E24" s="94"/>
      <c r="F24" s="94"/>
      <c r="G24" s="91" t="s">
        <v>56</v>
      </c>
      <c r="H24" s="92" t="s">
        <v>160</v>
      </c>
    </row>
    <row r="25" spans="1:8" ht="94.5" x14ac:dyDescent="0.25">
      <c r="A25" s="95">
        <v>4</v>
      </c>
      <c r="B25" s="96" t="s">
        <v>155</v>
      </c>
      <c r="C25" s="97"/>
      <c r="D25" s="98"/>
      <c r="E25" s="96" t="s">
        <v>62</v>
      </c>
      <c r="F25" s="98"/>
      <c r="G25" s="95" t="s">
        <v>63</v>
      </c>
      <c r="H25" s="96" t="s">
        <v>64</v>
      </c>
    </row>
    <row r="26" spans="1:8" s="1" customFormat="1" ht="222.75" customHeight="1" x14ac:dyDescent="0.25">
      <c r="A26" s="99" t="s">
        <v>76</v>
      </c>
      <c r="B26" s="100" t="s">
        <v>150</v>
      </c>
      <c r="C26" s="101"/>
      <c r="D26" s="100" t="s">
        <v>147</v>
      </c>
      <c r="E26" s="96" t="str">
        <f>E25</f>
        <v>Không quy định</v>
      </c>
      <c r="F26" s="100"/>
      <c r="G26" s="100" t="s">
        <v>148</v>
      </c>
      <c r="H26" s="100" t="s">
        <v>149</v>
      </c>
    </row>
  </sheetData>
  <mergeCells count="8">
    <mergeCell ref="G21:G22"/>
    <mergeCell ref="A1:H1"/>
    <mergeCell ref="G14:G15"/>
    <mergeCell ref="B14:B15"/>
    <mergeCell ref="H14:H15"/>
    <mergeCell ref="H21:H22"/>
    <mergeCell ref="H6:H11"/>
    <mergeCell ref="A2:H2"/>
  </mergeCells>
  <hyperlinks>
    <hyperlink ref="E16" r:id="rId1" tooltip="Thông tư 76/2018/TT-BTC" display="https://thuvienphapluat.vn/van-ban/tai-chinh-nha-nuoc/thong-tu-76-2018-tt-btc-muc-chi-xay-dung-chuong-trinh-bien-soan-giao-trinh-giao-duc-dai-hoc-393221.aspx" xr:uid="{56C85BCA-DE99-45C8-B749-233A23BCA896}"/>
    <hyperlink ref="E17" r:id="rId2" tooltip="Thông tư 36/2018/TT-BTC" display="https://thuvienphapluat.vn/van-ban/bo-may-hanh-chinh/thong-tu-36-2018-tt-btc-huong-dan-lap-du-toan-quan-ly-kinh-phi-dao-tao-can-bo-cong-chuc-383277.aspx" xr:uid="{E37A7058-4DF9-4DB9-ADF0-AE786518C282}"/>
    <hyperlink ref="D16" r:id="rId3" tooltip="Thông tư 76/2018/TT-BTC" display="https://thuvienphapluat.vn/van-ban/tai-chinh-nha-nuoc/thong-tu-76-2018-tt-btc-muc-chi-xay-dung-chuong-trinh-bien-soan-giao-trinh-giao-duc-dai-hoc-393221.aspx" xr:uid="{9F8CBA21-6ED6-4F77-A715-FE1A24E19D2E}"/>
    <hyperlink ref="D22" r:id="rId4" tooltip="Nghị định 73/2019/NĐ-CP" display="https://thuvienphapluat.vn/van-ban/cong-nghe-thong-tin/nghi-dinh-73-2019-nd-cp-quan-ly-dau-tu-ung-dung-cong-nghe-thong-tin-su-dung-nguon-von-ngan-sach-423247.aspx" xr:uid="{63ADD117-E665-46CB-B4F9-C2BE3AB1498D}"/>
    <hyperlink ref="D26" r:id="rId5" tooltip="Thông tư 40/2017/TT-BTC" display="https://thuvienphapluat.vn/van-ban/bo-may-hanh-chinh/thong-tu-40-2017-tt-btc-cong-tac-phi-chi-hoi-nghi-doi-voi-co-quan-nha-nuoc-su-nghiep-cong-lap-327960.aspx" xr:uid="{46F1728E-C816-4652-A0B1-CB85B6304796}"/>
    <hyperlink ref="G26" r:id="rId6" tooltip="Thông tư 40/2017/TT-BTC" display="https://thuvienphapluat.vn/van-ban/bo-may-hanh-chinh/thong-tu-40-2017-tt-btc-cong-tac-phi-chi-hoi-nghi-doi-voi-co-quan-nha-nuoc-su-nghiep-cong-lap-327960.aspx" xr:uid="{08DE9210-463E-436A-A2EF-DA7B35963095}"/>
  </hyperlinks>
  <pageMargins left="0.7" right="0.7" top="0.75" bottom="0.75" header="0.3" footer="0.3"/>
  <pageSetup paperSize="9" orientation="portrait"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C7243-63A7-43AD-BF3F-FD53CC54F46C}">
  <dimension ref="A1:J28"/>
  <sheetViews>
    <sheetView workbookViewId="0">
      <selection sqref="A1:XFD1048576"/>
    </sheetView>
  </sheetViews>
  <sheetFormatPr defaultRowHeight="15.75" x14ac:dyDescent="0.25"/>
  <cols>
    <col min="1" max="1" width="6.875" style="3" customWidth="1"/>
    <col min="2" max="3" width="28.75" customWidth="1"/>
    <col min="4" max="4" width="14.125" customWidth="1"/>
    <col min="5" max="5" width="14" customWidth="1"/>
    <col min="6" max="6" width="40.375" customWidth="1"/>
    <col min="7" max="7" width="34.375" customWidth="1"/>
    <col min="8" max="8" width="18.875" customWidth="1"/>
    <col min="9" max="9" width="15" customWidth="1"/>
    <col min="10" max="10" width="39.5" customWidth="1"/>
  </cols>
  <sheetData>
    <row r="1" spans="1:10" ht="24.75" customHeight="1" x14ac:dyDescent="0.25">
      <c r="A1" s="110" t="s">
        <v>0</v>
      </c>
      <c r="B1" s="110"/>
      <c r="C1" s="110"/>
      <c r="D1" s="110"/>
      <c r="E1" s="110"/>
      <c r="F1" s="110"/>
      <c r="G1" s="110"/>
      <c r="H1" s="110"/>
      <c r="I1" s="110"/>
      <c r="J1" s="110"/>
    </row>
    <row r="3" spans="1:10" ht="94.5" customHeight="1" x14ac:dyDescent="0.25">
      <c r="A3" s="2" t="s">
        <v>1</v>
      </c>
      <c r="B3" s="2" t="s">
        <v>3</v>
      </c>
      <c r="C3" s="2" t="s">
        <v>4</v>
      </c>
      <c r="D3" s="2" t="s">
        <v>13</v>
      </c>
      <c r="E3" s="2" t="s">
        <v>2</v>
      </c>
      <c r="F3" s="2" t="s">
        <v>5</v>
      </c>
      <c r="G3" s="2" t="s">
        <v>6</v>
      </c>
      <c r="H3" s="2" t="s">
        <v>7</v>
      </c>
      <c r="I3" s="2" t="s">
        <v>8</v>
      </c>
      <c r="J3" s="2" t="s">
        <v>9</v>
      </c>
    </row>
    <row r="4" spans="1:10" s="1" customFormat="1" ht="41.25" customHeight="1" x14ac:dyDescent="0.25">
      <c r="A4" s="5" t="s">
        <v>11</v>
      </c>
      <c r="B4" s="6" t="s">
        <v>10</v>
      </c>
      <c r="C4" s="7"/>
      <c r="D4" s="7"/>
      <c r="E4" s="7"/>
      <c r="F4" s="7"/>
      <c r="G4" s="7"/>
      <c r="H4" s="7"/>
      <c r="I4" s="7"/>
      <c r="J4" s="7"/>
    </row>
    <row r="5" spans="1:10" ht="24.75" customHeight="1" x14ac:dyDescent="0.25">
      <c r="A5" s="8">
        <v>1</v>
      </c>
      <c r="B5" s="9" t="s">
        <v>12</v>
      </c>
      <c r="C5" s="10"/>
      <c r="D5" s="11" t="s">
        <v>14</v>
      </c>
      <c r="E5" s="12"/>
      <c r="F5" s="12"/>
      <c r="G5" s="12"/>
      <c r="H5" s="12"/>
      <c r="I5" s="12"/>
      <c r="J5" s="10"/>
    </row>
    <row r="6" spans="1:10" s="4" customFormat="1" ht="63" x14ac:dyDescent="0.25">
      <c r="A6" s="8" t="s">
        <v>15</v>
      </c>
      <c r="B6" s="13" t="s">
        <v>22</v>
      </c>
      <c r="C6" s="14"/>
      <c r="D6" s="11" t="s">
        <v>14</v>
      </c>
      <c r="E6" s="12">
        <v>2000000</v>
      </c>
      <c r="F6" s="15"/>
      <c r="G6" s="15">
        <v>2000000</v>
      </c>
      <c r="H6" s="15">
        <f>E6-G6</f>
        <v>0</v>
      </c>
      <c r="I6" s="15"/>
      <c r="J6" s="14"/>
    </row>
    <row r="7" spans="1:10" s="4" customFormat="1" ht="104.25" customHeight="1" x14ac:dyDescent="0.25">
      <c r="A7" s="8" t="s">
        <v>16</v>
      </c>
      <c r="B7" s="13" t="s">
        <v>23</v>
      </c>
      <c r="C7" s="14"/>
      <c r="D7" s="11" t="s">
        <v>14</v>
      </c>
      <c r="E7" s="12">
        <v>2000000</v>
      </c>
      <c r="F7" s="15"/>
      <c r="G7" s="15">
        <v>1600000</v>
      </c>
      <c r="H7" s="15">
        <f t="shared" ref="H7:H14" si="0">E7-G7</f>
        <v>400000</v>
      </c>
      <c r="I7" s="15"/>
      <c r="J7" s="14"/>
    </row>
    <row r="8" spans="1:10" s="4" customFormat="1" ht="135.75" customHeight="1" x14ac:dyDescent="0.25">
      <c r="A8" s="8" t="s">
        <v>17</v>
      </c>
      <c r="B8" s="13" t="s">
        <v>24</v>
      </c>
      <c r="C8" s="14"/>
      <c r="D8" s="11" t="s">
        <v>14</v>
      </c>
      <c r="E8" s="12">
        <v>2000000</v>
      </c>
      <c r="F8" s="15"/>
      <c r="G8" s="15">
        <v>1300000</v>
      </c>
      <c r="H8" s="15">
        <f t="shared" si="0"/>
        <v>700000</v>
      </c>
      <c r="I8" s="15"/>
      <c r="J8" s="14"/>
    </row>
    <row r="9" spans="1:10" s="4" customFormat="1" ht="157.5" x14ac:dyDescent="0.25">
      <c r="A9" s="8" t="s">
        <v>18</v>
      </c>
      <c r="B9" s="13" t="s">
        <v>25</v>
      </c>
      <c r="C9" s="14"/>
      <c r="D9" s="11" t="s">
        <v>14</v>
      </c>
      <c r="E9" s="12">
        <v>2000000</v>
      </c>
      <c r="F9" s="15"/>
      <c r="G9" s="15">
        <v>1000000</v>
      </c>
      <c r="H9" s="15">
        <f t="shared" si="0"/>
        <v>1000000</v>
      </c>
      <c r="I9" s="15"/>
      <c r="J9" s="14"/>
    </row>
    <row r="10" spans="1:10" s="4" customFormat="1" ht="78.75" x14ac:dyDescent="0.25">
      <c r="A10" s="8" t="s">
        <v>19</v>
      </c>
      <c r="B10" s="13" t="s">
        <v>26</v>
      </c>
      <c r="C10" s="14"/>
      <c r="D10" s="11" t="s">
        <v>14</v>
      </c>
      <c r="E10" s="12">
        <v>2000000</v>
      </c>
      <c r="F10" s="15"/>
      <c r="G10" s="15">
        <v>800000</v>
      </c>
      <c r="H10" s="15">
        <f t="shared" si="0"/>
        <v>1200000</v>
      </c>
      <c r="I10" s="15"/>
      <c r="J10" s="14"/>
    </row>
    <row r="11" spans="1:10" s="4" customFormat="1" ht="63" x14ac:dyDescent="0.25">
      <c r="A11" s="8" t="s">
        <v>20</v>
      </c>
      <c r="B11" s="13" t="s">
        <v>27</v>
      </c>
      <c r="C11" s="14"/>
      <c r="D11" s="11" t="s">
        <v>14</v>
      </c>
      <c r="E11" s="12">
        <v>2000000</v>
      </c>
      <c r="F11" s="15"/>
      <c r="G11" s="15">
        <v>600000</v>
      </c>
      <c r="H11" s="15">
        <f t="shared" si="0"/>
        <v>1400000</v>
      </c>
      <c r="I11" s="15"/>
      <c r="J11" s="14"/>
    </row>
    <row r="12" spans="1:10" s="4" customFormat="1" ht="47.25" x14ac:dyDescent="0.25">
      <c r="A12" s="8" t="s">
        <v>21</v>
      </c>
      <c r="B12" s="13" t="s">
        <v>28</v>
      </c>
      <c r="C12" s="14"/>
      <c r="D12" s="11" t="s">
        <v>14</v>
      </c>
      <c r="E12" s="12">
        <v>2000000</v>
      </c>
      <c r="F12" s="15"/>
      <c r="G12" s="15">
        <v>300000</v>
      </c>
      <c r="H12" s="15">
        <f t="shared" si="0"/>
        <v>1700000</v>
      </c>
      <c r="I12" s="15"/>
      <c r="J12" s="14"/>
    </row>
    <row r="13" spans="1:10" s="4" customFormat="1" x14ac:dyDescent="0.25">
      <c r="A13" s="16"/>
      <c r="B13" s="14"/>
      <c r="C13" s="14"/>
      <c r="D13" s="11"/>
      <c r="E13" s="15"/>
      <c r="F13" s="15"/>
      <c r="G13" s="15"/>
      <c r="H13" s="15">
        <f t="shared" si="0"/>
        <v>0</v>
      </c>
      <c r="I13" s="15"/>
      <c r="J13" s="14"/>
    </row>
    <row r="14" spans="1:10" s="4" customFormat="1" ht="31.5" x14ac:dyDescent="0.25">
      <c r="A14" s="8">
        <v>2</v>
      </c>
      <c r="B14" s="13" t="s">
        <v>30</v>
      </c>
      <c r="C14" s="14"/>
      <c r="D14" s="11" t="s">
        <v>29</v>
      </c>
      <c r="E14" s="15">
        <v>40000</v>
      </c>
      <c r="F14" s="17"/>
      <c r="G14" s="15">
        <v>2000</v>
      </c>
      <c r="H14" s="15">
        <f t="shared" si="0"/>
        <v>38000</v>
      </c>
      <c r="I14" s="17"/>
      <c r="J14" s="14"/>
    </row>
    <row r="15" spans="1:10" s="4" customFormat="1" x14ac:dyDescent="0.25">
      <c r="A15" s="8">
        <v>3</v>
      </c>
      <c r="B15" s="13"/>
      <c r="C15" s="14" t="s">
        <v>41</v>
      </c>
      <c r="D15" s="11"/>
      <c r="E15" s="15"/>
      <c r="F15" s="17"/>
      <c r="G15" s="15"/>
      <c r="H15" s="15"/>
      <c r="I15" s="17"/>
      <c r="J15" s="14"/>
    </row>
    <row r="16" spans="1:10" s="4" customFormat="1" ht="39.75" customHeight="1" x14ac:dyDescent="0.25">
      <c r="A16" s="8" t="s">
        <v>15</v>
      </c>
      <c r="B16" s="13"/>
      <c r="C16" s="13" t="s">
        <v>42</v>
      </c>
      <c r="D16" s="11"/>
      <c r="E16" s="15"/>
      <c r="F16" s="17"/>
      <c r="G16" s="15"/>
      <c r="H16" s="15"/>
      <c r="I16" s="17"/>
      <c r="J16" s="14"/>
    </row>
    <row r="17" spans="1:10" s="4" customFormat="1" ht="147.75" customHeight="1" x14ac:dyDescent="0.25">
      <c r="A17" s="8"/>
      <c r="B17" s="108"/>
      <c r="C17" s="118" t="s">
        <v>48</v>
      </c>
      <c r="D17" s="11"/>
      <c r="E17" s="15"/>
      <c r="F17" s="13" t="s">
        <v>43</v>
      </c>
      <c r="G17" s="15"/>
      <c r="H17" s="15"/>
      <c r="I17" s="106" t="s">
        <v>44</v>
      </c>
      <c r="J17" s="116" t="s">
        <v>57</v>
      </c>
    </row>
    <row r="18" spans="1:10" s="4" customFormat="1" ht="173.25" x14ac:dyDescent="0.25">
      <c r="A18" s="8"/>
      <c r="B18" s="108"/>
      <c r="C18" s="118"/>
      <c r="D18" s="11"/>
      <c r="E18" s="15"/>
      <c r="F18" s="13" t="s">
        <v>45</v>
      </c>
      <c r="G18" s="15"/>
      <c r="H18" s="15"/>
      <c r="I18" s="106"/>
      <c r="J18" s="117"/>
    </row>
    <row r="19" spans="1:10" s="4" customFormat="1" ht="160.5" customHeight="1" x14ac:dyDescent="0.25">
      <c r="A19" s="8"/>
      <c r="B19" s="18"/>
      <c r="C19" s="19" t="s">
        <v>49</v>
      </c>
      <c r="D19" s="11"/>
      <c r="E19" s="15"/>
      <c r="F19" s="19" t="s">
        <v>46</v>
      </c>
      <c r="G19" s="19" t="s">
        <v>47</v>
      </c>
      <c r="H19" s="15"/>
      <c r="I19" s="8" t="s">
        <v>50</v>
      </c>
      <c r="J19" s="14"/>
    </row>
    <row r="20" spans="1:10" s="4" customFormat="1" ht="210" customHeight="1" x14ac:dyDescent="0.25">
      <c r="A20" s="8"/>
      <c r="B20" s="18"/>
      <c r="C20" s="19" t="s">
        <v>51</v>
      </c>
      <c r="D20" s="11"/>
      <c r="E20" s="15"/>
      <c r="F20" s="20" t="s">
        <v>52</v>
      </c>
      <c r="G20" s="21" t="s">
        <v>53</v>
      </c>
      <c r="H20" s="15"/>
      <c r="I20" s="8" t="s">
        <v>44</v>
      </c>
      <c r="J20" s="8" t="s">
        <v>54</v>
      </c>
    </row>
    <row r="21" spans="1:10" s="4" customFormat="1" ht="36.75" customHeight="1" x14ac:dyDescent="0.25">
      <c r="A21" s="8">
        <v>4</v>
      </c>
      <c r="B21" s="13"/>
      <c r="C21" s="13" t="s">
        <v>35</v>
      </c>
      <c r="D21" s="11"/>
      <c r="E21" s="15"/>
      <c r="F21" s="17"/>
      <c r="G21" s="15"/>
      <c r="H21" s="15"/>
      <c r="I21" s="17"/>
      <c r="J21" s="14"/>
    </row>
    <row r="22" spans="1:10" s="4" customFormat="1" ht="22.5" customHeight="1" x14ac:dyDescent="0.25">
      <c r="A22" s="8" t="s">
        <v>15</v>
      </c>
      <c r="B22" s="13"/>
      <c r="C22" s="13" t="s">
        <v>38</v>
      </c>
      <c r="D22" s="11"/>
      <c r="E22" s="15"/>
      <c r="F22" s="17"/>
      <c r="G22" s="15"/>
      <c r="H22" s="15"/>
      <c r="I22" s="17"/>
      <c r="J22" s="14"/>
    </row>
    <row r="23" spans="1:10" s="4" customFormat="1" ht="60" customHeight="1" x14ac:dyDescent="0.25">
      <c r="A23" s="16"/>
      <c r="B23" s="14"/>
      <c r="C23" s="13" t="s">
        <v>31</v>
      </c>
      <c r="D23" s="14"/>
      <c r="E23" s="17"/>
      <c r="F23" s="17"/>
      <c r="G23" s="17"/>
      <c r="H23" s="15"/>
      <c r="I23" s="17"/>
      <c r="J23" s="14"/>
    </row>
    <row r="24" spans="1:10" s="4" customFormat="1" ht="87.75" customHeight="1" x14ac:dyDescent="0.25">
      <c r="A24" s="16"/>
      <c r="B24" s="14"/>
      <c r="C24" s="13" t="s">
        <v>33</v>
      </c>
      <c r="D24" s="14"/>
      <c r="E24" s="17"/>
      <c r="F24" s="13" t="s">
        <v>36</v>
      </c>
      <c r="G24" s="17"/>
      <c r="H24" s="15"/>
      <c r="I24" s="106" t="s">
        <v>44</v>
      </c>
      <c r="J24" s="116" t="s">
        <v>58</v>
      </c>
    </row>
    <row r="25" spans="1:10" s="4" customFormat="1" ht="126.75" customHeight="1" x14ac:dyDescent="0.25">
      <c r="A25" s="16"/>
      <c r="B25" s="14"/>
      <c r="C25" s="13" t="s">
        <v>34</v>
      </c>
      <c r="D25" s="14"/>
      <c r="E25" s="14"/>
      <c r="F25" s="13" t="s">
        <v>37</v>
      </c>
      <c r="G25" s="14"/>
      <c r="H25" s="15"/>
      <c r="I25" s="106"/>
      <c r="J25" s="117"/>
    </row>
    <row r="26" spans="1:10" s="4" customFormat="1" ht="70.5" customHeight="1" x14ac:dyDescent="0.25">
      <c r="A26" s="16"/>
      <c r="B26" s="14"/>
      <c r="C26" s="13" t="s">
        <v>32</v>
      </c>
      <c r="D26" s="14"/>
      <c r="E26" s="14"/>
      <c r="F26" s="13"/>
      <c r="G26" s="14"/>
      <c r="H26" s="14"/>
      <c r="I26" s="13" t="s">
        <v>55</v>
      </c>
      <c r="J26" s="13" t="s">
        <v>60</v>
      </c>
    </row>
    <row r="27" spans="1:10" ht="210.75" customHeight="1" x14ac:dyDescent="0.25">
      <c r="A27" s="22" t="s">
        <v>16</v>
      </c>
      <c r="B27" s="23"/>
      <c r="C27" s="24" t="s">
        <v>39</v>
      </c>
      <c r="D27" s="23"/>
      <c r="E27" s="23"/>
      <c r="F27" s="24" t="s">
        <v>40</v>
      </c>
      <c r="G27" s="23"/>
      <c r="H27" s="23"/>
      <c r="I27" s="22" t="s">
        <v>56</v>
      </c>
      <c r="J27" s="24" t="s">
        <v>59</v>
      </c>
    </row>
    <row r="28" spans="1:10" ht="94.5" x14ac:dyDescent="0.25">
      <c r="A28" s="26">
        <v>5</v>
      </c>
      <c r="B28" s="27" t="s">
        <v>61</v>
      </c>
      <c r="C28" s="28"/>
      <c r="D28" s="28"/>
      <c r="E28" s="28"/>
      <c r="F28" s="28"/>
      <c r="G28" s="27" t="s">
        <v>62</v>
      </c>
      <c r="H28" s="28"/>
      <c r="I28" s="26" t="s">
        <v>63</v>
      </c>
      <c r="J28" s="27" t="s">
        <v>64</v>
      </c>
    </row>
  </sheetData>
  <mergeCells count="7">
    <mergeCell ref="I24:I25"/>
    <mergeCell ref="J24:J25"/>
    <mergeCell ref="A1:J1"/>
    <mergeCell ref="B17:B18"/>
    <mergeCell ref="C17:C18"/>
    <mergeCell ref="I17:I18"/>
    <mergeCell ref="J17:J18"/>
  </mergeCells>
  <hyperlinks>
    <hyperlink ref="F25" r:id="rId1" tooltip="Nghị định 73/2019/NĐ-CP" display="https://thuvienphapluat.vn/van-ban/cong-nghe-thong-tin/nghi-dinh-73-2019-nd-cp-quan-ly-dau-tu-ung-dung-cong-nghe-thong-tin-su-dung-nguon-von-ngan-sach-423247.aspx" xr:uid="{ECE794D5-59E8-488F-820E-AABE628C22EE}"/>
    <hyperlink ref="F19" r:id="rId2" tooltip="Thông tư 76/2018/TT-BTC" display="https://thuvienphapluat.vn/van-ban/tai-chinh-nha-nuoc/thong-tu-76-2018-tt-btc-muc-chi-xay-dung-chuong-trinh-bien-soan-giao-trinh-giao-duc-dai-hoc-393221.aspx" xr:uid="{9F5D50BB-4541-4D80-AB5E-6FDB4AECA08E}"/>
    <hyperlink ref="G19" r:id="rId3" tooltip="Thông tư 76/2018/TT-BTC" display="https://thuvienphapluat.vn/van-ban/tai-chinh-nha-nuoc/thong-tu-76-2018-tt-btc-muc-chi-xay-dung-chuong-trinh-bien-soan-giao-trinh-giao-duc-dai-hoc-393221.aspx" xr:uid="{733774CC-8668-4AD3-82AE-B5FAE857DBF2}"/>
    <hyperlink ref="G20" r:id="rId4" tooltip="Thông tư 36/2018/TT-BTC" display="https://thuvienphapluat.vn/van-ban/bo-may-hanh-chinh/thong-tu-36-2018-tt-btc-huong-dan-lap-du-toan-quan-ly-kinh-phi-dao-tao-can-bo-cong-chuc-383277.aspx" xr:uid="{D23A47CE-7E2F-45A3-B8D1-FB07A92A94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 Biểu 01 KPNU 2020 2022</vt:lpstr>
      <vt:lpstr> Biểu 02 DK KPNU tại NQ</vt:lpstr>
      <vt:lpstr>Biểu 03 Biểu so sánh 2 TT</vt:lpstr>
      <vt:lpstr>Biểu 04 TMinh</vt:lpstr>
      <vt:lpstr>Lưu</vt:lpstr>
      <vt:lpstr>'Biểu 03 Biểu so sánh 2 TT'!cumtu_1</vt:lpstr>
      <vt:lpstr>'Biểu 03 Biểu so sánh 2 TT'!dc_4</vt:lpstr>
      <vt:lpstr>'Biểu 03 Biểu so sánh 2 TT'!diem_b_2_1</vt:lpstr>
      <vt:lpstr>'Biểu 03 Biểu so sánh 2 TT'!diem_b_3_1_name</vt:lpstr>
      <vt:lpstr>'Biểu 03 Biểu so sánh 2 TT'!diem_b_3_4</vt:lpstr>
      <vt:lpstr>'Biểu 03 Biểu so sánh 2 TT'!khoan_1_3</vt:lpstr>
      <vt:lpstr>'Biểu 03 Biểu so sánh 2 TT'!khoan_4_1_name</vt:lpstr>
      <vt:lpstr>'Biểu 03 Biểu so sánh 2 TT'!khoan_6_1_name</vt:lpstr>
      <vt:lpstr>'Biểu 03 Biểu so sánh 2 TT'!khoan_7_1_name</vt:lpstr>
      <vt:lpstr>'Biểu 03 Biểu so sánh 2 TT'!khoan_8_1_name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Hien_PC</cp:lastModifiedBy>
  <dcterms:created xsi:type="dcterms:W3CDTF">2023-05-16T01:05:00Z</dcterms:created>
  <dcterms:modified xsi:type="dcterms:W3CDTF">2023-05-23T04:45:43Z</dcterms:modified>
</cp:coreProperties>
</file>